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5"/>
  <workbookPr defaultThemeVersion="166925"/>
  <mc:AlternateContent xmlns:mc="http://schemas.openxmlformats.org/markup-compatibility/2006">
    <mc:Choice Requires="x15">
      <x15ac:absPath xmlns:x15ac="http://schemas.microsoft.com/office/spreadsheetml/2010/11/ac" url="https://d.docs.live.net/fe7bc3f5977252ca/UIS/Recursos para proyectos de grado/"/>
    </mc:Choice>
  </mc:AlternateContent>
  <xr:revisionPtr revIDLastSave="1321" documentId="13_ncr:1_{77777AD1-53A9-450A-8776-B9B09DD33691}" xr6:coauthVersionLast="47" xr6:coauthVersionMax="47" xr10:uidLastSave="{E834F805-5862-4E78-99F7-B30F285E9727}"/>
  <bookViews>
    <workbookView xWindow="-120" yWindow="-120" windowWidth="29040" windowHeight="15720" xr2:uid="{F8FDE935-C0D9-4502-BA61-FF40CAD840DE}"/>
  </bookViews>
  <sheets>
    <sheet name="TRAB. GRADO I - EST. FACT" sheetId="3" r:id="rId1"/>
    <sheet name="Rúbricas" sheetId="4" r:id="rId2"/>
  </sheets>
  <definedNames>
    <definedName name="_xlnm.Print_Area" localSheetId="0">'TRAB. GRADO I - EST. FACT'!$B$1:$G$67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52" i="3" l="1"/>
  <c r="I48" i="3"/>
  <c r="I46" i="3"/>
  <c r="I45" i="3"/>
  <c r="I29" i="3"/>
  <c r="I28" i="3"/>
  <c r="H57" i="3"/>
  <c r="F25" i="3"/>
  <c r="I25" i="3" s="1"/>
  <c r="A25" i="3" s="1"/>
  <c r="A57" i="3" s="1"/>
  <c r="F30" i="3"/>
  <c r="F56" i="3"/>
  <c r="F55" i="3"/>
  <c r="F54" i="3"/>
  <c r="F53" i="3"/>
  <c r="F51" i="3"/>
  <c r="F50" i="3"/>
  <c r="F49" i="3"/>
  <c r="F47" i="3"/>
  <c r="F46" i="3"/>
  <c r="F45" i="3"/>
  <c r="F44" i="3"/>
  <c r="F43" i="3"/>
  <c r="F42" i="3"/>
  <c r="F41" i="3"/>
  <c r="F40" i="3"/>
  <c r="F39" i="3"/>
  <c r="F38" i="3"/>
  <c r="F37" i="3"/>
  <c r="F28" i="3"/>
  <c r="F35" i="3"/>
  <c r="N22" i="3"/>
  <c r="N21" i="3"/>
  <c r="F34" i="3"/>
  <c r="F33" i="3"/>
  <c r="F32" i="3"/>
  <c r="F31" i="3"/>
  <c r="F29" i="3"/>
  <c r="F26" i="3"/>
  <c r="I57" i="3" l="1"/>
  <c r="G57" i="3" s="1"/>
  <c r="G25" i="3"/>
  <c r="I40" i="3"/>
  <c r="I26" i="3"/>
  <c r="A26" i="3" s="1"/>
  <c r="I50" i="3"/>
  <c r="I38" i="3"/>
  <c r="I39" i="3"/>
  <c r="I41" i="3"/>
  <c r="I42" i="3"/>
  <c r="I43" i="3"/>
  <c r="I44" i="3"/>
  <c r="I47" i="3"/>
  <c r="I37" i="3"/>
  <c r="I30" i="3"/>
  <c r="I56" i="3"/>
  <c r="I55" i="3"/>
  <c r="I54" i="3"/>
  <c r="I53" i="3"/>
  <c r="I51" i="3"/>
  <c r="I49" i="3"/>
  <c r="I35" i="3"/>
  <c r="I34" i="3"/>
  <c r="I33" i="3"/>
  <c r="I32" i="3"/>
  <c r="I31" i="3"/>
  <c r="I27" i="3" s="1"/>
  <c r="C18" i="3" l="1"/>
  <c r="I36" i="3"/>
  <c r="N20" i="3"/>
  <c r="G26" i="3"/>
  <c r="A27" i="3" l="1"/>
  <c r="G52" i="3"/>
  <c r="A52" i="3"/>
  <c r="G48" i="3"/>
  <c r="A48" i="3"/>
  <c r="G36" i="3"/>
  <c r="A36" i="3"/>
  <c r="G27" i="3"/>
  <c r="F57" i="3"/>
  <c r="J57" i="3" l="1"/>
</calcChain>
</file>

<file path=xl/sharedStrings.xml><?xml version="1.0" encoding="utf-8"?>
<sst xmlns="http://schemas.openxmlformats.org/spreadsheetml/2006/main" count="493" uniqueCount="222">
  <si>
    <t>UNIVERSIDAD INDUSTRIAL DE SANTANDER</t>
  </si>
  <si>
    <t>NO APROBADO</t>
  </si>
  <si>
    <t>SÍ</t>
  </si>
  <si>
    <t>INSTITUTO DE PROYECCIÓN REGIONAL Y EDUCACIÓN A DISTANCIA</t>
  </si>
  <si>
    <t>APROBADO CON MODIFICACIONES</t>
  </si>
  <si>
    <t>NO</t>
  </si>
  <si>
    <t>COMITÉ DE TRABAJOS DE GRADO</t>
  </si>
  <si>
    <t>APROBADO</t>
  </si>
  <si>
    <t>GESTIÓN EMPRESARIAL</t>
  </si>
  <si>
    <t>Ref.: Concepto del TRABAJO DE GRADO titulado:</t>
  </si>
  <si>
    <t xml:space="preserve">ESTUDIO DE FACTIBILIDAD PARA LA CREACIÓN DE UNA EMPRESA DE </t>
  </si>
  <si>
    <t>Ref.: Concepto Unificado del TRABAJO DE GRADO titulado:</t>
  </si>
  <si>
    <t>Autores:</t>
  </si>
  <si>
    <t>RODRIGO APELLIDOS</t>
  </si>
  <si>
    <t>VALERIE APELLIDOS</t>
  </si>
  <si>
    <t>Sede:</t>
  </si>
  <si>
    <t>BUCARAMANGA</t>
  </si>
  <si>
    <t>Fecha:</t>
  </si>
  <si>
    <t xml:space="preserve">Concepto: </t>
  </si>
  <si>
    <t>CRITERIO DE EVALUACIÓN</t>
  </si>
  <si>
    <t>CONCEPTO</t>
  </si>
  <si>
    <t>¿El documento se ajusta al perfil profesional del egresado en Gestión Empresarial?</t>
  </si>
  <si>
    <t>¿El documento tiene desarrollados todos los capítulos propuestos en el Plan de trabajo de grado?</t>
  </si>
  <si>
    <t>CAPÍTULO</t>
  </si>
  <si>
    <t>CALIFICACIÓN</t>
  </si>
  <si>
    <t>PORCENTAJE</t>
  </si>
  <si>
    <t>CALIF. POND</t>
  </si>
  <si>
    <t>CALIDAD FORMAL DEL DOCUMENTO</t>
  </si>
  <si>
    <t>Redacción adecuada con errores menores; uso responsable de IA; referenciación correcta con pequeñas imprecisiones normativas.</t>
  </si>
  <si>
    <t>1. ANÁLISIS GENERAL DE SECTOR</t>
  </si>
  <si>
    <t>Cubre la mayoría de los apartados con suficiencia. Presenta datos relevantes, aunque algunos son generales o poco actualizados. Las conexiones con el proyecto son correctas, pero no profundas.</t>
  </si>
  <si>
    <t>2. ESTUDIO DE MERCADOS</t>
  </si>
  <si>
    <t>Descripción del producto o del servicio</t>
  </si>
  <si>
    <t>Describe el producto o servicio de forma clara, detallada y estructurada. Explica sus usos principales, beneficios y problemas que resuelve. Incluye características físicas o funcionales clave (materiales, componentes, presentación, forma de entrega, etc.). El lenguaje es técnico pero comprensible. Se relaciona con los hallazgos de mercado.</t>
  </si>
  <si>
    <t>Atributos diferenciadores</t>
  </si>
  <si>
    <t>No se identifican atributos diferenciadores o los mencionados son irrelevantes, copiados de otras marcas, o no se explican.</t>
  </si>
  <si>
    <t>Mercado objetivo</t>
  </si>
  <si>
    <t>Menciona un mercado objetivo de forma vaga (ej. “jóvenes”, “público general”) sin evidencia ni segmentación clara. No hay datos, fuentes ni justificación.</t>
  </si>
  <si>
    <t>Estudio de la demanda</t>
  </si>
  <si>
    <t>Desarrolla con precisión todos los subítems. Justifica el tipo y enfoque de estudio. Describe claramente la técnica de recolección, muestra y modo de aplicación. Presenta análisis riguroso con cuadros, figuras y conclusiones útiles. Estima y proyecta la demanda usando técnicas apropiadas, vinculadas al objetivo del proyecto.</t>
  </si>
  <si>
    <t>Análisis de la oferta</t>
  </si>
  <si>
    <t>Presenta una matriz con dos o más competidores. Las variables son pertinentes, aunque no siempre comparables. La información es útil, pero no se explicita cómo influye en la propuesta del proyecto.</t>
  </si>
  <si>
    <t>Estrategia de comercialización y de distribución</t>
  </si>
  <si>
    <t>Define claramente el canal de comercialización (directo, indirecto, híbrido, digital, físico, etc.) y el tipo de distribución (intensiva, exclusiva, selectiva, bajo pedido, etc.). Justifica su elección con base en el segmento objetivo, el tipo de producto/servicio y las condiciones del mercado. Incluye ejemplos y coherencia con las fases previas.</t>
  </si>
  <si>
    <t>Estrategia para fijación de precios</t>
  </si>
  <si>
    <t>Se menciona una estrategia válida, pero sin explicar por qué se adopta. La relación con el tipo de producto, mercado o costos es vaga o implícita.</t>
  </si>
  <si>
    <t>Relacionamiento con los clientes</t>
  </si>
  <si>
    <t>Presenta estrategias de comunicación detalladas, personalizadas o automatizadas, alineadas con el tipo de cliente, el producto y el canal de distribución. Incluye varios medios pertinentes. Además, presenta presupuesto de lanzamiento y operación bien calculado, coherente con los medios seleccionados, usando la plantilla financiera.</t>
  </si>
  <si>
    <t>3. ESTUDIO TÉCNICO</t>
  </si>
  <si>
    <t>Ficha técnica del producto mínimo viable</t>
  </si>
  <si>
    <t>Incluye descripción técnica con imágenes o planos, pero falta un componente (ej. empaque o visualización). Hay coherencia general con el producto definido previamente, aunque sin total integración.</t>
  </si>
  <si>
    <t>Descripción y diagramación de actividades clave</t>
  </si>
  <si>
    <t>Describe detalladamente las actividades clave de forma secuencial y clara, según el tipo de empresa. Presenta un diagrama técnico con simbología estandarizada: ASME (ANSI Y14.3) para producción o BPMN 2.0 para servicios/comercialización. Incluye tiempos estimados y diferenciación por línea de producto o servicio. Hay coherencia con la ficha técnica y la distribución de planta.</t>
  </si>
  <si>
    <t xml:space="preserve">Características del SG-SST </t>
  </si>
  <si>
    <t>El apartado está ausente, irrelevante o no cumple ninguno de los aspectos solicitados.</t>
  </si>
  <si>
    <t>Análisis ambiental</t>
  </si>
  <si>
    <t>Se cotiza el estudio con algún respaldo (nombre de proveedor, enlace, simulador, etc.). La estimación de mitigación es general, pero está presente. Se evidencia su inclusión en el estudio financiero, aunque sin mayor desagregación.</t>
  </si>
  <si>
    <t>Talento humano</t>
  </si>
  <si>
    <t>El cuadro incluye con claridad todos los cargos requeridos (MOD, MOI, administración y ventas). Se especifican correctamente las áreas, perfiles profesionales y número de puestos para cada uno. La propuesta es coherente con el tipo de empresa, el flujo de procesos y el objeto social. Muestra correspondencia con el diseño organizacional y será insumo directo del estudio financiero.</t>
  </si>
  <si>
    <t>Infraestructura</t>
  </si>
  <si>
    <t>El cuadro incluye activos importantes pero omite categorías relevantes (ej. herramientas o tecnología de comunicación). Algunos ítems son vagos o están mal clasificados. La relación con la operación del negocio no es clara.</t>
  </si>
  <si>
    <t>Materiales, insumos o mercancías</t>
  </si>
  <si>
    <t>Presenta un listado general sin distinción clara por línea. Algunas unidades o cantidades son estimadas, pero otras faltan o están mal clasificadas. No se evidencia una conexión clara con la capacidad utilizada del proyecto.</t>
  </si>
  <si>
    <t>Distribución de planta</t>
  </si>
  <si>
    <t>El plano incluye la mayoría de las áreas necesarias. La secuencia funcional es clara, aunque puede faltar el área total o algunos detalles sobre el uso de ciertos espacios. Se nota correspondencia con el proceso operativo.</t>
  </si>
  <si>
    <t>Localización macro y micro</t>
  </si>
  <si>
    <t>Presenta un análisis integral de la localización. Justifica adecuadamente el municipio (macro localización). Aplica correctamente el método cualitativo por puntos para la micro localización. Se evidencia coherencia con el POT/localización industrial o comercial, y la elección es congruente con el estudio técnico y financiero.</t>
  </si>
  <si>
    <t>Control de calidad</t>
  </si>
  <si>
    <t>Presenta una o dos etapas de verificación de calidad. Los requisitos mínimos son poco claros o no se justifican. Los mecanismos de control propuestos son superficiales o ambiguos.</t>
  </si>
  <si>
    <t>Capacidad del proyecto</t>
  </si>
  <si>
    <t>Menciona los tres tipos de capacidad, pero con vacíos conceptuales o confusión entre ellos. Las unidades son inadecuadas o se mezclan. La articulación con los demás estudios es débil.</t>
  </si>
  <si>
    <t>4. ESTUDIO ADMINISTRATIVO</t>
  </si>
  <si>
    <t>Forma de constitución</t>
  </si>
  <si>
    <t>Selecciona adecuadamente el tipo de sociedad comercial con base en el Código de Comercio. Define con claridad la forma jurídica, justificando su elección en función del objeto social, tamaño, riesgo, régimen tributario, responsabilidad, y perfil de los socios. La redacción es coherente y presenta criterios técnico-jurídicos bien argumentados.</t>
  </si>
  <si>
    <t>Filosofía empresarial</t>
  </si>
  <si>
    <t>No se presenta la filosofía empresarial completa, o el contenido es irrelevante, mal redactado o desconectado del modelo de negocio.</t>
  </si>
  <si>
    <t>Organigrama y asignación salarial</t>
  </si>
  <si>
    <t>Presenta un organigrama estructurado con claridad, jerarquías definidas, niveles de autoridad y líneas de comunicación bien representadas. Refleja fielmente el número de cargos definidos en el estudio técnico (Talento humano). La asignación salarial incluye cada cargo, salario básico, número de puestos y es coherente con el mercado laboral y con la situación financiera proyectada de la empresa.</t>
  </si>
  <si>
    <t xml:space="preserve">5. ESTUDIO FINANCIERO </t>
  </si>
  <si>
    <t>Inversiones fija y diferida</t>
  </si>
  <si>
    <t>Se identifican las inversiones fijas y diferidas principales con adecuada correspondencia con el tipo de proyecto. Hay buena organización de la información, aunque falta justificar o detallar uno o dos ítems. La plantilla financiera es usada correctamente.</t>
  </si>
  <si>
    <t>Costos y gastos</t>
  </si>
  <si>
    <t>Presenta de manera clara y completa los cuadros de nómina operativa (MOD y MOI) y administrativa/ventas (si aplica), con prorrateo entre costos y gastos correctamente justificado. Clasifica con rigor técnico los costos y gastos en fijos y variables, tanto operativos como administrativos. Calcula y resume los costos totales y gastos totales, considerando el impacto de cada ítem en la rentabilidad del proyecto.</t>
  </si>
  <si>
    <t>Capital de trabajo</t>
  </si>
  <si>
    <t>Estima con precisión el capital de trabajo necesario, considerando el ciclo preoperativo de la empresa. Incluye el periodo de cobertura, estructura del crédito clara (si aplica), amortización y gastos financieros detallados. Presenta un cuadro resumen completo, coherente y justificado con el resto del estudio financiero.</t>
  </si>
  <si>
    <t>Evaluación financiera</t>
  </si>
  <si>
    <t>Determina el precio de venta con base en una metodología técnica clara (costos, márgenes, competencia y percepción de valor), y justifica su aplicabilidad. Presenta estados financieros completos, proyectados con coherencia y consistencia a 5 años. Calcula e interpreta correctamente razones financieras e indicadores de viabilidad (VPN, TIR, PRI, punto de equilibrio), con comentarios técnicos y estratégicos. La información se integra con todos los estudios previos del proyecto (mercado, técnico, administrativo).</t>
  </si>
  <si>
    <t>EVALUACIÓN FINAL</t>
  </si>
  <si>
    <t>Comentarios:</t>
  </si>
  <si>
    <t>Cordialmente,</t>
  </si>
  <si>
    <t>Comité de trabajos de grado</t>
  </si>
  <si>
    <t>Nivel</t>
  </si>
  <si>
    <t>Criterios de evaluación</t>
  </si>
  <si>
    <t>Nota</t>
  </si>
  <si>
    <t>5 - Excelente</t>
  </si>
  <si>
    <t>Redacción clara y precisa, sin errores relevantes; uso ético y reflexivo de IA; referenciación correcta y consistente según APA o ICONTEC.</t>
  </si>
  <si>
    <t>4 - Bueno</t>
  </si>
  <si>
    <t>3 - Aceptable</t>
  </si>
  <si>
    <t>Redacción funcional con errores recurrentes; uso evidente de IA con intervención limitada; aplicación básica e inconsistente de la norma.</t>
  </si>
  <si>
    <t>2 - Deficiente</t>
  </si>
  <si>
    <t>Redacción poco clara y errores frecuentes; uso inadecuado de IA; referenciación incompleta o incorrecta.</t>
  </si>
  <si>
    <t>1 - Muy deficiente</t>
  </si>
  <si>
    <t>Redacción deficiente con errores graves; uso abusivo o acrítico de IA; ausencia o incumplimiento grave de normas APA o ICONTEC.</t>
  </si>
  <si>
    <t>ANÁLISIS GENERAL DE SECTOR</t>
  </si>
  <si>
    <t>Desarrolla todos los apartados requeridos con profundidad. Usa fuentes actualizadas y confiables. Articula los hallazgos del sector con el proyecto. Integra cifras económicas, normativa pertinente y variables del contexto territorial. Identifica oportunidades y amenazas específicas.</t>
  </si>
  <si>
    <t>Aborda solo algunos de los apartados solicitados. La información es parcial o poco específica. Se nota esfuerzo por contextualizar, pero sin análisis crítico.</t>
  </si>
  <si>
    <t>Presenta fragmentos sueltos de información. Omite partes clave del análisis (por ejemplo, marco legal o tendencias). No se relaciona claramente con el sector ni con el proyecto.</t>
  </si>
  <si>
    <t>El contenido es irrelevante, genérico o inexistente. No cumple con lo solicitado en la guía. No permite comprender el entorno sectorial del proyecto.</t>
  </si>
  <si>
    <t>ESTUDIO DE MERCADOS</t>
  </si>
  <si>
    <t>Descripción, usos y especificaciones del producto/servicio</t>
  </si>
  <si>
    <t>Describe adecuadamente el producto o servicio y sus usos. Incluye algunas especificaciones importantes, aunque faltan detalles sobre funcionalidades o presentación. La redacción es clara, pero poco estructurada.</t>
  </si>
  <si>
    <t>Ofrece una descripción general del producto/servicio, pero sin detalle ni especificaciones técnicas. Usa un lenguaje vago o muy genérico. No está articulado con necesidades del cliente.</t>
  </si>
  <si>
    <t>La descripción es incompleta o confusa. Se omiten los usos, beneficios o especificaciones. No queda claro qué se ofrecerá realmente.</t>
  </si>
  <si>
    <t>El producto o servicio no se describe, o el texto es irrelevante. No aporta a la comprensión del objeto del proyecto ni es posible evaluarlo en etapas posteriores.</t>
  </si>
  <si>
    <t>Identifica claramente atributos tangibles e intangibles que diferencian el producto o servicio frente a la competencia. Los atributos se basan en un análisis previo de oferta (benchmarking). Se argumenta su valor agregado en términos de innovación, funcionalidad, experiencia o sostenibilidad. La propuesta es viable, realista y aporta al posicionamiento.</t>
  </si>
  <si>
    <t>Presenta uno o más atributos diferenciadores relevantes. Relaciona de forma general su propuesta con aspectos como calidad, diseño o conveniencia. La justificación es válida, pero puede faltar profundidad o articulación con el análisis de competencia.</t>
  </si>
  <si>
    <t>Se mencionan posibles diferenciadores, pero son comunes o poco específicos. No están claramente comparados con la competencia ni se analiza su aporte al cliente.</t>
  </si>
  <si>
    <t>Presenta supuestos atributos, pero sin relación real con el mercado o sin justificación. El análisis no está basado en evidencia ni hay claridad sobre cómo se generará valor.</t>
  </si>
  <si>
    <t>Define claramente el mercado objetivo con múltiples variables de segmentación (geográficas, demográficas, psicográficas y/o conductuales). Incluye estimación cuantitativa del tamaño del mercado, fuentes confiables y referencias formateadas correctamente. Está alineado con el producto/servicio y el análisis previo del entorno.</t>
  </si>
  <si>
    <t>Define el mercado con algunas variables relevantes. Estima cuántos son, aunque sin mostrar el cálculo o sin fuente clara. Las referencias son apropiadas, pero pueden faltar detalles. Buena coherencia con el tipo de producto.</t>
  </si>
  <si>
    <t>Presenta una descripción general del mercado sin precisión cuantitativa o sin fuentes. Las características están descritas, pero sin sustento riguroso. Falta conexión con la propuesta de valor.</t>
  </si>
  <si>
    <t>No identifica el mercado objetivo o lo hace de forma irrelevante. No se puede inferir a quién está dirigido el producto ni cómo se investigará.</t>
  </si>
  <si>
    <t>Cubre casi todos los elementos requeridos con coherencia. El diseño de investigación es lógico y funcional. Presenta resultados y estimaciones con cierto análisis, aunque puede faltar profundidad en la justificación o en las proyecciones.</t>
  </si>
  <si>
    <t>Presenta partes del estudio, pero con vacíos metodológicos. Usa fuentes o técnicas poco justificadas. Falta articulación entre la investigación, los resultados y la estimación de la demanda.</t>
  </si>
  <si>
    <t>El diseño del estudio es inadecuado o incoherente. Las técnicas no se justifican. No se presenta estimación de la demanda o es muy débil. El análisis es pobre o inexistente.</t>
  </si>
  <si>
    <t>No se presenta el estudio de demanda o el contenido es irrelevante. No hay base para estimar demanda ni guiar decisiones comerciales.</t>
  </si>
  <si>
    <t>Presenta una matriz comparativa con mínimo tres competidores relevantes. Incluye variables clave (precio, cobertura, canales, atributos, propuesta de valor). Usa fuentes reales y actuales. Integra conclusiones de benchmarking para alimentar la diferenciación y estrategia comercial.</t>
  </si>
  <si>
    <t>Incluye una matriz incompleta o superficial. Los criterios de comparación son limitados o vagos. Falta contraste real o las fuentes no están identificadas. Se enuncia sin análisis.</t>
  </si>
  <si>
    <t>Se describe la competencia sin estructurarla como matriz o benchmarking. La información es anecdótica, desactualizada o basada en suposiciones. No permite extraer conclusiones.</t>
  </si>
  <si>
    <t>No se presenta análisis de la oferta o la información es irrelevante para evaluar la viabilidad frente a la competencia.</t>
  </si>
  <si>
    <t>Establece canal y tipo de distribución adecuados, pero sin profundizar en la justificación. Muestra coherencia general con el mercado y el producto. Faltan detalles específicos o contextualización.</t>
  </si>
  <si>
    <t>Menciona un canal o una forma de distribución, pero de manera genérica. No hay claridad sobre su implementación ni justificación técnica. Falta articulación con los estudios previos.</t>
  </si>
  <si>
    <t>Describe formas vagas de comercialización o distribución (ej. “se venderá por redes sociales” o “será entregado a domicilio”) sin definir canales ni tipo. No hay criterio de selección ni vinculación con la estrategia de marketing.</t>
  </si>
  <si>
    <t>No presenta información sobre cómo se venderá ni cómo se distribuirá el producto o servicio.</t>
  </si>
  <si>
    <t>Presenta una o más estrategias de fijación de precios adecuadas al tipo de producto/servicio, con justificación sólida y coherente con la competencia, percepción de valor o posicionamiento deseado. Cita fuentes o ejemplos del sector. Articula la estrategia con el resto del estudio de mercado.</t>
  </si>
  <si>
    <t>Propone una estrategia coherente, pero la justificación es general o poco profunda. Muestra relación con el tipo de producto o segmento, aunque no profundiza en factores externos o comparativos.</t>
  </si>
  <si>
    <t>Se confunde la estrategia con el cálculo del precio. No se explicita ninguna metodología o criterio para la decisión. La elección parece arbitraria.</t>
  </si>
  <si>
    <t>No se presenta ninguna estrategia para la fijación de precios o se escribe contenido irrelevante. No hay relación con el resto del estudio de mercado.</t>
  </si>
  <si>
    <t>Define algunas estrategias adecuadas, pero sin suficiente justificación. Incluye presupuestos separados, aunque con errores menores en estructura o detalle.</t>
  </si>
  <si>
    <t>Menciona algunos medios o formas de relación con el cliente, pero sin explicar su pertinencia. Presenta un único presupuesto, o lo calcula sin claridad sobre origen y uso de los recursos.</t>
  </si>
  <si>
    <t>Describe medios sin conexión con el segmento objetivo o sin distinguir tipo de relación (personalizada, automatizada, etc.). Presupuesto incompleto o inconsistente con lo propuesto.</t>
  </si>
  <si>
    <t>No presenta estrategias de comunicación ni presupuestos asociados. No se puede inferir cómo se relacionará la empresa con sus clientes.</t>
  </si>
  <si>
    <t>ESTUDIO TÉCNICO</t>
  </si>
  <si>
    <t>Presenta la ficha técnica completa: incluye representación visual (imagen, diagrama, prototipo o diseño) + descripción detallada de especificaciones + empaques. Articula con el análisis de producto mínimo viable del estudio de mercados. Diferencia claramente entre líneas si hay más de un producto o servicio.</t>
  </si>
  <si>
    <t>Solo presenta una descripción escrita general del producto, sin elementos visuales o especificaciones técnicas concretas. La conexión con el producto mínimo viable es débil.</t>
  </si>
  <si>
    <t>Descripción muy vaga, sin elementos visuales ni detalles técnicos. No permite comprender cómo es ni cómo funcionaría el producto. No hay vínculo con el ítem 2.5.</t>
  </si>
  <si>
    <t>No se presenta ninguna ficha técnica ni se describe el producto mínimamente. No hay elementos para evaluar la viabilidad técnica.</t>
  </si>
  <si>
    <r>
      <t xml:space="preserve">Describe detalladamente las actividades clave de forma secuencial y clara, según el tipo de empresa. Presenta un diagrama técnico con simbología estandarizada: </t>
    </r>
    <r>
      <rPr>
        <b/>
        <sz val="10"/>
        <color theme="1"/>
        <rFont val="Arial"/>
        <family val="2"/>
      </rPr>
      <t>ASME (ANSI Y14.3)</t>
    </r>
    <r>
      <rPr>
        <sz val="10"/>
        <color theme="1"/>
        <rFont val="Arial"/>
        <family val="2"/>
      </rPr>
      <t xml:space="preserve"> para producción o </t>
    </r>
    <r>
      <rPr>
        <b/>
        <sz val="10"/>
        <color theme="1"/>
        <rFont val="Arial"/>
        <family val="2"/>
      </rPr>
      <t>BPMN 2.0</t>
    </r>
    <r>
      <rPr>
        <sz val="10"/>
        <color theme="1"/>
        <rFont val="Arial"/>
        <family val="2"/>
      </rPr>
      <t xml:space="preserve"> para servicios/comercialización. Incluye tiempos estimados y diferenciación por línea de producto o servicio. Hay coherencia con la ficha técnica y la distribución de planta.</t>
    </r>
  </si>
  <si>
    <t>La descripción textual está bien organizada y el diagrama usa parte de la simbología apropiada. Se omite un detalle menor (símbolo, tiempo o diferenciación). El flujo es comprensible y tiene relación con el resto del estudio técnico.</t>
  </si>
  <si>
    <t>Se presenta la descripción, pero el diagrama es incompleto, usa símbolos genéricos o está mal estructurado. Hay cierta lógica, pero no cumple el estándar técnico requerido.</t>
  </si>
  <si>
    <t>La descripción es ambigua o no secuencial. El diagrama está mal elaborado, desordenado o no corresponde al tipo de empresa. No permite entender el proceso ni relacionarlo con el resto del proyecto.</t>
  </si>
  <si>
    <t>No se presenta ni la descripción ni el diagrama. El proceso no puede ser evaluado desde la perspectiva técnica ni operativa.</t>
  </si>
  <si>
    <t xml:space="preserve">Características del Sistema de Gestión de la Seguridad y Salud en el Trabajo (SG-SST). </t>
  </si>
  <si>
    <t>La caracterización del SG-SST es precisa y específica según el objeto social. Identifica normativas clave (Ley 1562/2012, Decreto 1072/2015). Se describen funciones del sistema, se mencionan actores profesionales habilitados para diseñarlo (por ejemplo, tecnólogos o profesionales con licencia vigente), y se asigna de forma argumentada el responsable interno. Se presenta cotización realista, citando fuente y valor discriminado.</t>
  </si>
  <si>
    <t>Se describe el SG-SST con relación general al objeto social, aunque con menor especificidad. Se menciona al menos un actor responsable (interno o externo) y una cotización referencial sin fuente concreta. No se integran todas las dimensiones del sistema.</t>
  </si>
  <si>
    <t>La descripción del SG-SST es genérica o se limita a enunciar la necesidad de su existencia. La relación con el objeto social es vaga. Se omite el nombre del proveedor o el costo estimado. El responsable interno es nombrado sin justificación clara.</t>
  </si>
  <si>
    <t>No hay relación con el objeto social, la información es copiada o vaga. No se describe quién diseñaría el sistema ni quién lo gestionaría. No hay cotización.</t>
  </si>
  <si>
    <t>Análisis Ambiental</t>
  </si>
  <si>
    <t>Presenta una cotización real y concreta del estudio de impacto ambiental (con proveedor, fuente o documento de referencia). Estima un presupuesto anual detallado para la mitigación, coherente con la naturaleza del proyecto. Ambos valores están correctamente incluidos en el estudio financiero.</t>
  </si>
  <si>
    <t>Se mencionan valores estimados para estudio y mitigación, pero sin fuente o respaldo. La inclusión en el estudio financiero es ambigua o dudosa.</t>
  </si>
  <si>
    <t>Se presenta una cifra arbitraria, sin cotización ni estimación clara. No se evidencia su integración al estudio financiero.</t>
  </si>
  <si>
    <t>No se presenta ninguna cotización ni presupuesto de mitigación. El ítem está ausente o es irrelevante.</t>
  </si>
  <si>
    <t>El cuadro presenta la mayoría de los cargos diferenciados por área. Se detallan perfiles y cantidades, aunque puede faltar una categoría menor o una justificación leve. Es coherente con el estudio técnico y permite transitar con facilidad al estudio administrativo y financiero.</t>
  </si>
  <si>
    <t>Se incluyen algunos cargos, pero hay omisiones notables (por ejemplo, falta separar MOD de MOI, o se omite personal administrativo). Hay desconexión con el resto del estudio técnico.</t>
  </si>
  <si>
    <t>El cuadro es incompleto, confuso o inconsistente. No se diferencian tipos de mano de obra, faltan cargos o cantidades. No se evidencia análisis técnico ni vinculación con otros estudios.</t>
  </si>
  <si>
    <t>No presenta el cuadro requerido o lo presenta de forma totalmente inadecuada. No hay diferenciación, ni perfilamiento del recurso humano. Evidencia falta de comprensión del requerimiento técnico.</t>
  </si>
  <si>
    <t>Presenta un cuadro completo con todos los activos necesarios clasificados correctamente (oficina, operación, comunicación, herramientas, mobiliario). Se especifican unidades, funciones, ubicación funcional y coherencia con el modelo de negocio. La información es precisa y se articula directamente con el estudio financiero como inversión fija.</t>
  </si>
  <si>
    <t>Incluye la mayoría de los activos requeridos con clasificación adecuada. Faltan uno o dos ítems menores o detalles técnicos (uso, cantidad). Es funcional como insumo financiero aunque con oportunidades de mayor especificidad.</t>
  </si>
  <si>
    <t>Información parcial, sin clasificación técnica. Presenta elementos genéricos o innecesarios, sin correspondencia con el objeto social. No es útil para alimentar el estudio financiero.</t>
  </si>
  <si>
    <t>No presenta ningún listado estructurado de activos. El ítem está ausente o mal interpretado.</t>
  </si>
  <si>
    <t>Presenta un cuadro por línea de producto o servicio, con materiales, insumos o mercancías claramente clasificados. Las unidades comerciales, cantidades y relación con la capacidad utilizada del año 1 están justificadas y son coherentes con el modelo de negocio. La información es insumo directo para el estudio financiero.</t>
  </si>
  <si>
    <t>La mayoría de los elementos están identificados por línea de producto o servicio. Se indican unidades y cantidades aproximadas, aunque con omisiones menores o falta de justificación en algunos ítems. Es funcional para la estimación de costos, aunque puede mejorar en especificidad.</t>
  </si>
  <si>
    <t>El cuadro es confuso o incompleto. Los materiales no están relacionados con el tipo de proyecto o están mal definidos. No se puede usar como insumo técnico ni financiero confiable.</t>
  </si>
  <si>
    <t>No presenta información relevante o útil sobre materiales o insumos. El ítem está ausente o malinterpretado.</t>
  </si>
  <si>
    <t>Presenta un plano completo y funcional que representa todas las áreas requeridas por el proyecto (producción, servicios, almacenamiento, administración, etc.). Refleja claramente la secuencia operativa. Incluye el cálculo del área total estimada. El diseño está directamente relacionado con las actividades clave del proceso y es útil para el análisis técnico y financiero.</t>
  </si>
  <si>
    <t>Se presenta un plano general o simplificado, sin identificación clara de todas las áreas. La relación con las actividades clave es débil o ambigua. El cálculo del área puede estar ausente o mal estimado.</t>
  </si>
  <si>
    <t>El plano es confuso, incompleto o desorganizado. No se distinguen las áreas funcionales. No se refleja el proceso productivo ni se incluye el cálculo del área total requerida.</t>
  </si>
  <si>
    <t>No se presenta ningún plano ni se describe la distribución de planta. El ítem está ausente o es irrelevante.</t>
  </si>
  <si>
    <t>Localización</t>
  </si>
  <si>
    <t>La elección del municipio y del sitio específico están bien justificadas, pero con menor detalle. Aplica el método cualitativo, aunque puede tener falencias menores en criterios o puntuación. Hay consistencia con el tipo de empresa y cierta articulación con otros estudios, aunque no completamente evidenciada.</t>
  </si>
  <si>
    <t>Se justifica superficialmente el municipio y/o el sitio. El método de puntos se aplica de forma incompleta o inadecuada (falta ponderación o criterios poco relevantes). Hay conexión general con el proyecto, pero sin profundidad técnica.</t>
  </si>
  <si>
    <t>El análisis es muy general o poco técnico. No se justifica bien la elección del municipio ni del sitio. Se omite el método de localización o se aplica sin criterios válidos. No se relaciona con los demás componentes del estudio.</t>
  </si>
  <si>
    <t>No se presenta el análisis de localización o este es irrelevante. No hay sustento ni criterios técnicos para la ubicación del proyecto.</t>
  </si>
  <si>
    <t>Presenta verificaciones de calidad al inicio, durante y al final del proceso. Estas están claramente relacionadas con los riesgos críticos del producto o servicio. Se propone un sistema de control realista, funcional, ajustado al tamaño del proyecto y útil como insumo para el estudio técnico.</t>
  </si>
  <si>
    <t>Describe las tres etapas de verificación de calidad con cierta claridad, aunque sin profundizar en su relación con los riesgos. Menciona algunos requisitos mínimos, y propone mecanismos de control apropiados pero poco detallados.</t>
  </si>
  <si>
    <t>La verificación de calidad es vaga, genérica o incompleta. Se mencionan requisitos mínimos sin contextualización. Los mecanismos de control son irrelevantes o inaplicables.</t>
  </si>
  <si>
    <t>No presenta verificación de calidad. No se identifican requisitos mínimos ni se proponen formas de aseguramiento. El ítem está ausente o es irrelevante.</t>
  </si>
  <si>
    <t>Define con claridad la capacidad total diseñada por línea de producto o servicio. Calcula adecuadamente la capacidad instalada a partir de la jornada laboral, personal disponible y recursos técnicos. Establece la capacidad utilizada del primer año de operación con base en demanda proyectada. Los tres componentes están bien diferenciados, se expresan en unidades coherentes y están articulados con el estudio técnico y de mercados.</t>
  </si>
  <si>
    <t>Presenta los tres tipos de capacidad, aunque alguno con menos detalle técnico o sin justificación numérica. El uso de unidades puede mejorarse, pero el análisis es entendible y funcional. Existe relación con la demanda, pero es poco profunda.</t>
  </si>
  <si>
    <t>Presenta solo uno o dos tipos de capacidad. Los datos son arbitrarios o mal calculados. Hay errores en conceptos, unidades o en la lógica del planteamiento. No hay conexión con el resto del estudio.</t>
  </si>
  <si>
    <t>No presenta información útil sobre la capacidad del proyecto o el ítem está ausente.</t>
  </si>
  <si>
    <t>ESTUDIO ADMINISTRATIVO</t>
  </si>
  <si>
    <t>Nivel de desempeño</t>
  </si>
  <si>
    <t>El tipo societario está bien definido y justificado, aunque presenta alguna omisión menor en el análisis de criterios (por ejemplo, no menciona el tema tributario o la responsabilidad limitada). El contenido conserva coherencia legal y técnica.</t>
  </si>
  <si>
    <t>El tipo de sociedad está indicado, pero la justificación es genérica o poco fundamentada en aspectos jurídicos o estratégicos. Puede haber confusiones menores con otras formas societarias.</t>
  </si>
  <si>
    <t>No define claramente el tipo de sociedad, o la selección no se justifica de forma técnica o legal. La explicación es vaga, o se basa solo en una razón superficial (ej. “es más fácil”). Presenta errores conceptuales o uso incorrecto del marco normativo.</t>
  </si>
  <si>
    <t>No presenta el análisis requerido o está ausente en el documento.</t>
  </si>
  <si>
    <t>La misión, visión y valores están claramente formulados, con redacción coherente, específica y alineada al modelo de negocio. La misión identifica la razón de ser de la empresa incluyendo: producto o servicio, mercado, equipo humano, componente ambiental y responsabilidad social. La visión proyecta un horizonte claro a mediano o largo plazo, deseable y retador. Los valores están bien definidos, son consistentes entre sí y se relacionan con el comportamiento organizacional. Todo el conjunto refleja identidad corporativa, coherencia estratégica y compromiso ético.</t>
  </si>
  <si>
    <t>Se presentan misión, visión y valores bien redactados y con mayoría de los elementos solicitados. Hay coherencia general con el tipo de empresa y con los principios organizacionales, aunque puede faltar precisión o articulación completa entre los tres componentes.</t>
  </si>
  <si>
    <t>Se formulan los tres elementos, pero con redacción genérica o incompleta. La misión omite aspectos clave (por ejemplo, responsabilidad social o componente ambiental). La visión es poco retadora o difusa. Los valores son una lista sin explicación clara.</t>
  </si>
  <si>
    <t>El conjunto de la filosofía es débil: se presentan definiciones vagas, ambiguas o desconectadas del proyecto. Faltan uno o más elementos, o están formulados sin relación con el entorno, el equipo humano o la propuesta de valor.</t>
  </si>
  <si>
    <t>El organigrama está completo y presenta niveles jerárquicos coherentes, aunque puede faltar precisión en algunos roles o jerarquías. La tabla salarial incluye la mayoría de los cargos con valores razonables, aunque no todos están justificados según nivel o mercado.</t>
  </si>
  <si>
    <t>El organigrama está presente pero es general o poco específico. Las relaciones jerárquicas no son claras o faltan áreas clave. La asignación salarial es parcial o se limita a una estimación básica sin desglose de prestaciones ni análisis de mercado.</t>
  </si>
  <si>
    <t>El organigrama es confuso o incompleto, con errores en niveles o duplicidad de funciones. La tabla salarial presenta datos arbitrarios, sin diferenciación por cualificación ni referencia al entorno económico.</t>
  </si>
  <si>
    <t>No se presenta organigrama ni asignación salarial, o el contenido es irrelevante y no guarda relación con el proyecto.</t>
  </si>
  <si>
    <t>ESTUDIO FINANCIERO</t>
  </si>
  <si>
    <t>El estudiante identifica de manera completa y detallada todas las inversiones fijas y diferidas necesarias para la puesta en marcha del proyecto. Justifica su inclusión con base en el tipo de proyecto, presenta clasificaciones claras (equipos, mobiliario, maquinaria, intangibles, etc.) y estructura la información conforme a la plantilla financiera.</t>
  </si>
  <si>
    <t>Se presenta la mayoría de las inversiones, pero hay omisiones relevantes (por ejemplo, intangibles clave o algunos activos fijos). La clasificación es confusa o falta vinculación clara con las áreas del proyecto. Uso parcial de la plantilla financiera.</t>
  </si>
  <si>
    <t>Se presentan algunas inversiones, pero están incompletas o desorganizadas. No hay distinción entre inversión fija y diferida. No se relacionan con la estructura del proyecto ni con los análisis anteriores. No se usa adecuadamente la plantilla financiera.</t>
  </si>
  <si>
    <t>El estudiante no identifica adecuadamente las inversiones requeridas para el proyecto, ni justifica su necesidad. Presenta errores conceptuales o no aborda el apartado. No se emplea la plantilla financiera.</t>
  </si>
  <si>
    <t>La información está completa, con clasificación adecuada de costos y gastos y sus respectivos cuadros de nómina. Se observan pequeñas inconsistencias menores en la justificación del prorrateo o la distinción entre costos fijos y variables. Los cálculos son funcionales y se interpretan en el contexto del estudio financiero.</t>
  </si>
  <si>
    <t>Presenta los cuadros de nómina y clasifica los costos y gastos, aunque con omisiones o clasificaciones imprecisas. El prorrateo es parcial o poco justificado. La información se incorpora al estudio financiero, pero sin mayor análisis.</t>
  </si>
  <si>
    <t>Los cuadros de costos y gastos están incompletos o mal estructurados. Faltan elementos esenciales como la clasificación entre costos fijos y variables o el prorrateo. La información no contribuye de forma efectiva al análisis financiero.</t>
  </si>
  <si>
    <t>No presenta los cuadros requeridos ni realiza la clasificación básica de costos y gastos. La sección es inexistente o no permite identificar ningún dato útil para el estudio financiero.</t>
  </si>
  <si>
    <t>Determina el capital de trabajo con sustento razonable. Estima el periodo de cobertura. Si hay crédito, incluye estructura y amortización básica. Presenta cuadro resumen funcional y en correspondencia general con los demás datos financieros.</t>
  </si>
  <si>
    <t>Calcula parcialmente el capital de trabajo. Omite justificación del periodo o estructura financiera incompleta. El cuadro resumen presenta inconsistencias o no se relaciona claramente con los costos y gastos reales.</t>
  </si>
  <si>
    <t>Estima el capital de trabajo de forma superficial o con errores conceptuales. No considera adecuadamente el ciclo de preoperación ni la política de ventas. Presenta un cuadro incompleto o sin respaldo técnico.</t>
  </si>
  <si>
    <t>No realiza el cálculo del capital de trabajo o lo presenta de forma incoherente con el estudio financiero. Omite el análisis del periodo o no incluye cuadro resumen.</t>
  </si>
  <si>
    <t>Estima el precio con lógica técnica, aunque con justificación parcial. Incluye los estados financieros básicos con proyecciones razonables. Calcula los principales indicadores y razones con interpretación funcional. Hay coherencia general con el resto del proyecto, aunque puede haber omisiones menores.</t>
  </si>
  <si>
    <t>Establece un precio, pero sin argumentación clara o sin conexión con los costos. Presenta uno o más estados financieros incompletos o con errores menores. Los indicadores y razones están presentes, pero sin análisis o con errores de interpretación. El análisis financiero muestra vínculos limitados con los demás estudios.</t>
  </si>
  <si>
    <t>El precio de venta es arbitrario o mal calculado. Los estados financieros están incompletos o con errores estructurales. Los indicadores o razones no se interpretan o son incoherentes. Hay poca o nula integración con los estudios previos.</t>
  </si>
  <si>
    <t>No presenta el precio o lo hace de forma errónea. No incluye estados financieros ni análisis de indicadores. La evaluación financiera es irrelevante, ausente o aislada del resto del proyecto.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</si>
</sst>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0.0"/>
    <numFmt numFmtId="165" formatCode="_-* #,##0.000_-;\-* #,##0.000_-;_-* &quot;-&quot;??_-;_-@_-"/>
    <numFmt numFmtId="166" formatCode="[$-C0A]d\ &quot;de&quot;\ mmmm\ &quot;de&quot;\ yyyy;@"/>
  </numFmts>
  <fonts count="11">
    <font>
      <sz val="10"/>
      <color theme="1"/>
      <name val="Arial"/>
      <family val="2"/>
    </font>
    <font>
      <b/>
      <sz val="10"/>
      <color theme="1"/>
      <name val="Arial"/>
      <family val="2"/>
    </font>
    <font>
      <sz val="10"/>
      <color theme="1"/>
      <name val="Arial"/>
      <family val="2"/>
    </font>
    <font>
      <b/>
      <sz val="10"/>
      <color theme="0"/>
      <name val="Arial"/>
      <family val="2"/>
    </font>
    <font>
      <b/>
      <sz val="10"/>
      <color rgb="FF00B0F0"/>
      <name val="Arial"/>
      <family val="2"/>
    </font>
    <font>
      <sz val="11"/>
      <color theme="1"/>
      <name val="Humanst521 BT"/>
      <family val="2"/>
    </font>
    <font>
      <sz val="11"/>
      <name val="Humanst521 BT"/>
      <family val="2"/>
    </font>
    <font>
      <b/>
      <sz val="11"/>
      <color theme="1"/>
      <name val="Humanst521 BT"/>
      <family val="2"/>
    </font>
    <font>
      <sz val="11"/>
      <color theme="0"/>
      <name val="Humanst521 BT"/>
      <family val="2"/>
    </font>
    <font>
      <sz val="11"/>
      <color rgb="FFFF0000"/>
      <name val="Humanst521 BT"/>
      <family val="2"/>
    </font>
    <font>
      <b/>
      <sz val="11"/>
      <color rgb="FFFF0000"/>
      <name val="Humanst521 BT"/>
      <family val="2"/>
    </font>
  </fonts>
  <fills count="5">
    <fill>
      <patternFill patternType="none"/>
    </fill>
    <fill>
      <patternFill patternType="gray125"/>
    </fill>
    <fill>
      <patternFill patternType="solid">
        <fgColor theme="9" tint="0.79998168889431442"/>
        <bgColor indexed="64"/>
      </patternFill>
    </fill>
    <fill>
      <patternFill patternType="solid">
        <fgColor rgb="FF00B0F0"/>
        <bgColor indexed="64"/>
      </patternFill>
    </fill>
    <fill>
      <patternFill patternType="solid">
        <fgColor theme="0" tint="-4.9989318521683403E-2"/>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s>
  <cellStyleXfs count="3">
    <xf numFmtId="0" fontId="0" fillId="0" borderId="0"/>
    <xf numFmtId="43" fontId="2" fillId="0" borderId="0" applyFont="0" applyFill="0" applyBorder="0" applyAlignment="0" applyProtection="0"/>
    <xf numFmtId="9" fontId="2" fillId="0" borderId="0" applyFont="0" applyFill="0" applyBorder="0" applyAlignment="0" applyProtection="0"/>
  </cellStyleXfs>
  <cellXfs count="71">
    <xf numFmtId="0" fontId="0" fillId="0" borderId="0" xfId="0"/>
    <xf numFmtId="0" fontId="0" fillId="0" borderId="0" xfId="0" applyAlignment="1">
      <alignment vertical="center" wrapText="1"/>
    </xf>
    <xf numFmtId="0" fontId="1" fillId="0" borderId="0" xfId="0" applyFont="1" applyAlignment="1">
      <alignment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0" fontId="0" fillId="0" borderId="1" xfId="0" applyBorder="1" applyAlignment="1">
      <alignment vertical="center" wrapText="1"/>
    </xf>
    <xf numFmtId="0" fontId="1" fillId="0" borderId="1" xfId="0" applyFont="1" applyBorder="1" applyAlignment="1">
      <alignment horizontal="center"/>
    </xf>
    <xf numFmtId="0" fontId="4" fillId="0" borderId="0" xfId="0" applyFont="1"/>
    <xf numFmtId="0" fontId="5" fillId="0" borderId="0" xfId="0" applyFont="1"/>
    <xf numFmtId="0" fontId="5" fillId="0" borderId="0" xfId="0" applyFont="1" applyAlignment="1">
      <alignment vertical="top"/>
    </xf>
    <xf numFmtId="0" fontId="6" fillId="0" borderId="0" xfId="0" applyFont="1" applyAlignment="1">
      <alignment vertical="top"/>
    </xf>
    <xf numFmtId="0" fontId="7" fillId="0" borderId="0" xfId="0" applyFont="1" applyAlignment="1">
      <alignment horizontal="center" vertical="top"/>
    </xf>
    <xf numFmtId="0" fontId="7" fillId="0" borderId="0" xfId="0" applyFont="1" applyAlignment="1">
      <alignment vertical="top"/>
    </xf>
    <xf numFmtId="0" fontId="5" fillId="0" borderId="0" xfId="0" applyFont="1" applyAlignment="1">
      <alignment horizontal="left" vertical="top"/>
    </xf>
    <xf numFmtId="0" fontId="7" fillId="0" borderId="0" xfId="0" applyFont="1" applyAlignment="1" applyProtection="1">
      <alignment vertical="top" wrapText="1"/>
      <protection locked="0"/>
    </xf>
    <xf numFmtId="0" fontId="5" fillId="0" borderId="0" xfId="0" applyFont="1" applyAlignment="1">
      <alignment horizontal="right" vertical="top"/>
    </xf>
    <xf numFmtId="0" fontId="5" fillId="0" borderId="0" xfId="0" applyFont="1" applyAlignment="1">
      <alignment horizontal="center" vertical="top"/>
    </xf>
    <xf numFmtId="166" fontId="7" fillId="0" borderId="0" xfId="0" applyNumberFormat="1" applyFont="1" applyAlignment="1">
      <alignment horizontal="left" vertical="top"/>
    </xf>
    <xf numFmtId="0" fontId="5" fillId="0" borderId="1" xfId="0" applyFont="1" applyBorder="1" applyAlignment="1" applyProtection="1">
      <alignment vertical="top"/>
      <protection locked="0"/>
    </xf>
    <xf numFmtId="0" fontId="5" fillId="0" borderId="0" xfId="0" applyFont="1" applyAlignment="1" applyProtection="1">
      <alignment vertical="top"/>
      <protection locked="0"/>
    </xf>
    <xf numFmtId="0" fontId="7" fillId="2" borderId="1" xfId="0" applyFont="1" applyFill="1" applyBorder="1" applyAlignment="1">
      <alignment horizontal="center" vertical="top"/>
    </xf>
    <xf numFmtId="165" fontId="7" fillId="0" borderId="1" xfId="1" applyNumberFormat="1" applyFont="1" applyFill="1" applyBorder="1" applyAlignment="1">
      <alignment horizontal="left" vertical="center"/>
    </xf>
    <xf numFmtId="165" fontId="5" fillId="2" borderId="1" xfId="1" applyNumberFormat="1" applyFont="1" applyFill="1" applyBorder="1" applyAlignment="1">
      <alignment vertical="top"/>
    </xf>
    <xf numFmtId="164" fontId="5" fillId="0" borderId="0" xfId="0" applyNumberFormat="1" applyFont="1" applyAlignment="1">
      <alignment vertical="top"/>
    </xf>
    <xf numFmtId="165" fontId="5" fillId="0" borderId="1" xfId="1" applyNumberFormat="1" applyFont="1" applyBorder="1" applyAlignment="1">
      <alignment vertical="top"/>
    </xf>
    <xf numFmtId="0" fontId="7" fillId="0" borderId="1" xfId="0" applyFont="1" applyBorder="1" applyAlignment="1">
      <alignment vertical="top"/>
    </xf>
    <xf numFmtId="9" fontId="7" fillId="2" borderId="1" xfId="2" applyFont="1" applyFill="1" applyBorder="1" applyAlignment="1">
      <alignment vertical="top"/>
    </xf>
    <xf numFmtId="165" fontId="7" fillId="2" borderId="1" xfId="1" applyNumberFormat="1" applyFont="1" applyFill="1" applyBorder="1" applyAlignment="1">
      <alignment vertical="top"/>
    </xf>
    <xf numFmtId="0" fontId="8" fillId="0" borderId="0" xfId="0" applyFont="1" applyAlignment="1">
      <alignment vertical="top"/>
    </xf>
    <xf numFmtId="0" fontId="7" fillId="0" borderId="0" xfId="0" applyFont="1" applyAlignment="1">
      <alignment vertical="top" wrapText="1"/>
    </xf>
    <xf numFmtId="0" fontId="7" fillId="0" borderId="0" xfId="0" applyFont="1" applyAlignment="1" applyProtection="1">
      <alignment horizontal="left" vertical="top" wrapText="1"/>
      <protection locked="0"/>
    </xf>
    <xf numFmtId="0" fontId="0" fillId="0" borderId="1" xfId="0" applyBorder="1"/>
    <xf numFmtId="0" fontId="7" fillId="0" borderId="1" xfId="0" applyFont="1" applyBorder="1" applyAlignment="1">
      <alignment horizontal="center" vertical="top"/>
    </xf>
    <xf numFmtId="0" fontId="9" fillId="0" borderId="0" xfId="0" applyFont="1" applyAlignment="1">
      <alignment vertical="top"/>
    </xf>
    <xf numFmtId="164" fontId="5" fillId="0" borderId="2" xfId="0" applyNumberFormat="1" applyFont="1" applyBorder="1" applyAlignment="1">
      <alignment vertical="top"/>
    </xf>
    <xf numFmtId="9" fontId="6" fillId="2" borderId="1" xfId="2" applyFont="1" applyFill="1" applyBorder="1" applyAlignment="1">
      <alignment vertical="top"/>
    </xf>
    <xf numFmtId="9" fontId="6" fillId="0" borderId="1" xfId="2" applyFont="1" applyBorder="1" applyAlignment="1">
      <alignment vertical="top"/>
    </xf>
    <xf numFmtId="0" fontId="10" fillId="0" borderId="0" xfId="0" applyFont="1" applyAlignment="1" applyProtection="1">
      <alignment vertical="top" wrapText="1"/>
      <protection locked="0"/>
    </xf>
    <xf numFmtId="0" fontId="10" fillId="0" borderId="0" xfId="0" applyFont="1" applyAlignment="1">
      <alignment horizontal="left" vertical="top"/>
    </xf>
    <xf numFmtId="0" fontId="5" fillId="4" borderId="1" xfId="0" applyFont="1" applyFill="1" applyBorder="1" applyAlignment="1" applyProtection="1">
      <alignment horizontal="left" vertical="top"/>
      <protection locked="0"/>
    </xf>
    <xf numFmtId="0" fontId="7" fillId="0" borderId="0" xfId="0" applyFont="1" applyAlignment="1" applyProtection="1">
      <alignment horizontal="left" vertical="top"/>
      <protection locked="0"/>
    </xf>
    <xf numFmtId="0" fontId="5" fillId="0" borderId="2" xfId="0" applyFont="1" applyBorder="1" applyAlignment="1">
      <alignment horizontal="left" vertical="top"/>
    </xf>
    <xf numFmtId="0" fontId="5" fillId="0" borderId="3" xfId="0" applyFont="1" applyBorder="1" applyAlignment="1">
      <alignment horizontal="left" vertical="top"/>
    </xf>
    <xf numFmtId="0" fontId="5" fillId="0" borderId="4" xfId="0" applyFont="1" applyBorder="1" applyAlignment="1">
      <alignment horizontal="left" vertical="top"/>
    </xf>
    <xf numFmtId="0" fontId="7" fillId="0" borderId="2" xfId="0" applyFont="1" applyBorder="1" applyAlignment="1">
      <alignment horizontal="left" vertical="top"/>
    </xf>
    <xf numFmtId="0" fontId="7" fillId="0" borderId="3" xfId="0" applyFont="1" applyBorder="1" applyAlignment="1">
      <alignment horizontal="left" vertical="top"/>
    </xf>
    <xf numFmtId="0" fontId="7" fillId="0" borderId="4" xfId="0" applyFont="1" applyBorder="1" applyAlignment="1">
      <alignment horizontal="left" vertical="top"/>
    </xf>
    <xf numFmtId="0" fontId="5" fillId="0" borderId="1" xfId="0" applyFont="1" applyBorder="1" applyAlignment="1">
      <alignment horizontal="left" vertical="top" wrapText="1"/>
    </xf>
    <xf numFmtId="0" fontId="7" fillId="0" borderId="2" xfId="0" applyFont="1" applyBorder="1" applyAlignment="1">
      <alignment horizontal="center" vertical="top"/>
    </xf>
    <xf numFmtId="0" fontId="7" fillId="0" borderId="3" xfId="0" applyFont="1" applyBorder="1" applyAlignment="1">
      <alignment horizontal="center" vertical="top"/>
    </xf>
    <xf numFmtId="0" fontId="7" fillId="0" borderId="4" xfId="0" applyFont="1" applyBorder="1" applyAlignment="1">
      <alignment horizontal="center" vertical="top"/>
    </xf>
    <xf numFmtId="0" fontId="7" fillId="0" borderId="0" xfId="0" applyFont="1" applyAlignment="1">
      <alignment horizontal="center" vertical="top"/>
    </xf>
    <xf numFmtId="0" fontId="7" fillId="0" borderId="0" xfId="0" applyFont="1" applyAlignment="1">
      <alignment horizontal="left" vertical="top"/>
    </xf>
    <xf numFmtId="166" fontId="7" fillId="0" borderId="0" xfId="0" applyNumberFormat="1" applyFont="1" applyAlignment="1" applyProtection="1">
      <alignment horizontal="left" vertical="top"/>
      <protection locked="0"/>
    </xf>
    <xf numFmtId="0" fontId="7" fillId="0" borderId="0" xfId="0" applyFont="1" applyAlignment="1" applyProtection="1">
      <alignment horizontal="left" vertical="top" wrapText="1"/>
      <protection locked="0"/>
    </xf>
    <xf numFmtId="0" fontId="5" fillId="0" borderId="0" xfId="0" applyFont="1" applyAlignment="1" applyProtection="1">
      <alignment horizontal="left" vertical="top"/>
      <protection locked="0"/>
    </xf>
    <xf numFmtId="165" fontId="7" fillId="0" borderId="5" xfId="1" applyNumberFormat="1" applyFont="1" applyFill="1" applyBorder="1" applyAlignment="1">
      <alignment horizontal="left" vertical="center"/>
    </xf>
    <xf numFmtId="165" fontId="7" fillId="0" borderId="6" xfId="1" applyNumberFormat="1" applyFont="1" applyFill="1" applyBorder="1" applyAlignment="1">
      <alignment horizontal="left" vertical="center"/>
    </xf>
    <xf numFmtId="165" fontId="7" fillId="0" borderId="7" xfId="1" applyNumberFormat="1" applyFont="1" applyFill="1" applyBorder="1" applyAlignment="1">
      <alignment horizontal="left" vertical="center"/>
    </xf>
    <xf numFmtId="0" fontId="5" fillId="0" borderId="11" xfId="0" applyFont="1" applyBorder="1" applyAlignment="1" applyProtection="1">
      <alignment horizontal="left" vertical="top"/>
      <protection locked="0"/>
    </xf>
    <xf numFmtId="0" fontId="5" fillId="0" borderId="12" xfId="0" applyFont="1" applyBorder="1" applyAlignment="1" applyProtection="1">
      <alignment horizontal="left" vertical="top"/>
      <protection locked="0"/>
    </xf>
    <xf numFmtId="0" fontId="5" fillId="0" borderId="13" xfId="0" applyFont="1" applyBorder="1" applyAlignment="1" applyProtection="1">
      <alignment horizontal="left" vertical="top"/>
      <protection locked="0"/>
    </xf>
    <xf numFmtId="0" fontId="5" fillId="0" borderId="9" xfId="0" applyFont="1" applyBorder="1" applyAlignment="1" applyProtection="1">
      <alignment horizontal="left" vertical="top"/>
      <protection locked="0"/>
    </xf>
    <xf numFmtId="0" fontId="5" fillId="0" borderId="14" xfId="0" applyFont="1" applyBorder="1" applyAlignment="1" applyProtection="1">
      <alignment horizontal="left" vertical="top"/>
      <protection locked="0"/>
    </xf>
    <xf numFmtId="0" fontId="5" fillId="0" borderId="10" xfId="0" applyFont="1" applyBorder="1" applyAlignment="1" applyProtection="1">
      <alignment horizontal="left" vertical="top"/>
      <protection locked="0"/>
    </xf>
    <xf numFmtId="0" fontId="5" fillId="0" borderId="8" xfId="0" applyFont="1" applyBorder="1" applyAlignment="1" applyProtection="1">
      <alignment horizontal="left" vertical="top"/>
      <protection locked="0"/>
    </xf>
    <xf numFmtId="0" fontId="5" fillId="0" borderId="15" xfId="0" applyFont="1" applyBorder="1" applyAlignment="1" applyProtection="1">
      <alignment horizontal="left" vertical="top"/>
      <protection locked="0"/>
    </xf>
    <xf numFmtId="0" fontId="3" fillId="3" borderId="9" xfId="0" applyFont="1" applyFill="1" applyBorder="1" applyAlignment="1">
      <alignment horizontal="center"/>
    </xf>
    <xf numFmtId="0" fontId="3" fillId="3" borderId="0" xfId="0" applyFont="1" applyFill="1" applyAlignment="1">
      <alignment horizontal="center"/>
    </xf>
    <xf numFmtId="0" fontId="3" fillId="3" borderId="10" xfId="0" applyFont="1" applyFill="1" applyBorder="1" applyAlignment="1">
      <alignment horizontal="center"/>
    </xf>
    <xf numFmtId="0" fontId="3" fillId="3" borderId="8" xfId="0" applyFont="1" applyFill="1" applyBorder="1" applyAlignment="1">
      <alignment horizontal="center"/>
    </xf>
  </cellXfs>
  <cellStyles count="3">
    <cellStyle name="Millares" xfId="1" builtinId="3"/>
    <cellStyle name="Normal" xfId="0" builtinId="0"/>
    <cellStyle name="Porcentaje" xfId="2" builtinId="5"/>
  </cellStyles>
  <dxfs count="10">
    <dxf>
      <font>
        <color theme="0"/>
      </font>
      <fill>
        <patternFill>
          <bgColor rgb="FF00B050"/>
        </patternFill>
      </fill>
    </dxf>
    <dxf>
      <font>
        <color theme="0"/>
      </font>
      <fill>
        <patternFill>
          <bgColor rgb="FFFF0000"/>
        </patternFill>
      </fill>
    </dxf>
    <dxf>
      <font>
        <color theme="0"/>
      </font>
      <fill>
        <patternFill>
          <bgColor rgb="FF00B050"/>
        </patternFill>
      </fill>
    </dxf>
    <dxf>
      <font>
        <color theme="0"/>
      </font>
      <fill>
        <patternFill>
          <bgColor rgb="FFFF0000"/>
        </patternFill>
      </fill>
    </dxf>
    <dxf>
      <font>
        <color theme="0"/>
      </font>
      <fill>
        <patternFill>
          <bgColor rgb="FF00B050"/>
        </patternFill>
      </fill>
    </dxf>
    <dxf>
      <font>
        <color theme="0"/>
      </font>
      <fill>
        <patternFill>
          <bgColor rgb="FFFF0000"/>
        </patternFill>
      </fill>
    </dxf>
    <dxf>
      <font>
        <color theme="0"/>
      </font>
      <fill>
        <patternFill>
          <bgColor rgb="FF00B050"/>
        </patternFill>
      </fill>
    </dxf>
    <dxf>
      <font>
        <color theme="0"/>
      </font>
      <fill>
        <patternFill>
          <bgColor rgb="FFFF0000"/>
        </patternFill>
      </fill>
    </dxf>
    <dxf>
      <font>
        <color theme="0"/>
      </font>
      <fill>
        <patternFill>
          <bgColor rgb="FF00B050"/>
        </patternFill>
      </fill>
    </dxf>
    <dxf>
      <font>
        <color theme="0"/>
      </font>
      <fill>
        <patternFill>
          <bgColor rgb="FFFF0000"/>
        </patternFill>
      </fill>
    </dxf>
  </dxfs>
  <tableStyles count="0" defaultTableStyle="TableStyleMedium2" defaultPivotStyle="PivotStyleLight16"/>
  <colors>
    <mruColors>
      <color rgb="FFFF3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11B27D-09B4-4A51-997A-6CC87985BAAD}">
  <dimension ref="A1:V82"/>
  <sheetViews>
    <sheetView showGridLines="0" showRowColHeaders="0" tabSelected="1" zoomScaleNormal="100" workbookViewId="0">
      <selection activeCell="J25" sqref="J25:V25"/>
    </sheetView>
  </sheetViews>
  <sheetFormatPr defaultColWidth="11.42578125" defaultRowHeight="15.95" customHeight="1"/>
  <cols>
    <col min="1" max="1" width="3.28515625" style="28" customWidth="1"/>
    <col min="2" max="2" width="10.42578125" style="9" customWidth="1"/>
    <col min="3" max="3" width="10.7109375" style="9" customWidth="1"/>
    <col min="4" max="4" width="16.42578125" style="9" customWidth="1"/>
    <col min="5" max="5" width="15" style="9" customWidth="1"/>
    <col min="6" max="6" width="16.5703125" style="9" customWidth="1"/>
    <col min="7" max="7" width="14.5703125" style="9" customWidth="1"/>
    <col min="8" max="8" width="14.85546875" style="9" customWidth="1"/>
    <col min="9" max="9" width="14.5703125" style="9" customWidth="1"/>
    <col min="10" max="14" width="11.140625" style="9" customWidth="1"/>
    <col min="15" max="16" width="11.140625" style="10" customWidth="1"/>
    <col min="17" max="22" width="11.140625" style="9" customWidth="1"/>
    <col min="23" max="16384" width="11.42578125" style="9"/>
  </cols>
  <sheetData>
    <row r="1" spans="2:18" ht="15.95" customHeight="1">
      <c r="B1" s="8"/>
      <c r="C1" s="8"/>
      <c r="D1" s="8"/>
      <c r="E1" s="8"/>
      <c r="M1" s="33"/>
      <c r="N1" s="33"/>
      <c r="O1" s="33"/>
      <c r="P1" s="33"/>
    </row>
    <row r="2" spans="2:18" ht="15.95" customHeight="1">
      <c r="B2" s="51" t="s">
        <v>0</v>
      </c>
      <c r="C2" s="51"/>
      <c r="D2" s="51"/>
      <c r="E2" s="51"/>
      <c r="F2" s="51"/>
      <c r="G2" s="51"/>
      <c r="H2" s="11"/>
      <c r="I2" s="11"/>
      <c r="J2" s="12"/>
      <c r="K2" s="12"/>
      <c r="M2" s="28"/>
      <c r="N2" s="28" t="s">
        <v>1</v>
      </c>
      <c r="O2" s="28"/>
      <c r="P2" s="28"/>
      <c r="Q2" s="28" t="s">
        <v>2</v>
      </c>
      <c r="R2" s="28">
        <v>1</v>
      </c>
    </row>
    <row r="3" spans="2:18" ht="15.95" customHeight="1">
      <c r="B3" s="51" t="s">
        <v>3</v>
      </c>
      <c r="C3" s="51"/>
      <c r="D3" s="51"/>
      <c r="E3" s="51"/>
      <c r="F3" s="51"/>
      <c r="G3" s="51"/>
      <c r="H3" s="11"/>
      <c r="I3" s="11"/>
      <c r="J3" s="12"/>
      <c r="K3" s="12"/>
      <c r="M3" s="28"/>
      <c r="N3" s="28" t="s">
        <v>4</v>
      </c>
      <c r="O3" s="28"/>
      <c r="P3" s="28"/>
      <c r="Q3" s="28" t="s">
        <v>5</v>
      </c>
      <c r="R3" s="28">
        <v>2</v>
      </c>
    </row>
    <row r="4" spans="2:18" ht="15.95" customHeight="1">
      <c r="B4" s="51" t="s">
        <v>6</v>
      </c>
      <c r="C4" s="51"/>
      <c r="D4" s="51"/>
      <c r="E4" s="51"/>
      <c r="F4" s="51"/>
      <c r="G4" s="51"/>
      <c r="H4" s="11"/>
      <c r="I4" s="11"/>
      <c r="J4" s="12"/>
      <c r="K4" s="12"/>
      <c r="M4" s="28"/>
      <c r="N4" s="28" t="s">
        <v>7</v>
      </c>
      <c r="O4" s="28"/>
      <c r="P4" s="28"/>
      <c r="Q4" s="28"/>
      <c r="R4" s="28">
        <v>3</v>
      </c>
    </row>
    <row r="5" spans="2:18" ht="15.95" customHeight="1">
      <c r="B5" s="51" t="s">
        <v>8</v>
      </c>
      <c r="C5" s="51"/>
      <c r="D5" s="51"/>
      <c r="E5" s="51"/>
      <c r="F5" s="51"/>
      <c r="G5" s="51"/>
      <c r="H5" s="11"/>
      <c r="I5" s="11"/>
      <c r="J5" s="12"/>
      <c r="K5" s="12"/>
      <c r="M5" s="28"/>
      <c r="N5" s="28"/>
      <c r="O5" s="28"/>
      <c r="P5" s="28"/>
      <c r="Q5" s="28"/>
      <c r="R5" s="28">
        <v>4</v>
      </c>
    </row>
    <row r="6" spans="2:18" ht="15.95" customHeight="1">
      <c r="M6" s="28"/>
      <c r="N6" s="28"/>
      <c r="O6" s="28"/>
      <c r="P6" s="28"/>
      <c r="Q6" s="28"/>
      <c r="R6" s="28">
        <v>5</v>
      </c>
    </row>
    <row r="7" spans="2:18" ht="15.95" customHeight="1">
      <c r="B7" s="55" t="s">
        <v>9</v>
      </c>
      <c r="C7" s="55"/>
      <c r="D7" s="55"/>
      <c r="E7" s="55"/>
      <c r="F7" s="55"/>
      <c r="G7" s="55"/>
      <c r="H7" s="13"/>
      <c r="I7" s="13"/>
      <c r="J7" s="14"/>
      <c r="K7" s="14"/>
      <c r="M7" s="28"/>
      <c r="N7" s="28" t="s">
        <v>9</v>
      </c>
      <c r="O7" s="28"/>
      <c r="P7" s="28"/>
      <c r="Q7" s="28"/>
      <c r="R7" s="28"/>
    </row>
    <row r="8" spans="2:18" ht="15.95" customHeight="1">
      <c r="C8" s="54" t="s">
        <v>10</v>
      </c>
      <c r="D8" s="54"/>
      <c r="E8" s="54"/>
      <c r="F8" s="54"/>
      <c r="G8" s="54"/>
      <c r="K8" s="37"/>
      <c r="L8" s="33"/>
      <c r="M8" s="28"/>
      <c r="N8" s="28" t="s">
        <v>11</v>
      </c>
      <c r="O8" s="28"/>
      <c r="P8" s="28"/>
      <c r="Q8" s="28"/>
      <c r="R8" s="28"/>
    </row>
    <row r="9" spans="2:18" ht="15.95" customHeight="1">
      <c r="C9" s="54"/>
      <c r="D9" s="54"/>
      <c r="E9" s="54"/>
      <c r="F9" s="54"/>
      <c r="G9" s="54"/>
      <c r="K9" s="38"/>
      <c r="L9" s="33"/>
      <c r="M9" s="28"/>
      <c r="N9" s="28"/>
      <c r="O9" s="28"/>
      <c r="P9" s="28"/>
      <c r="Q9" s="28"/>
      <c r="R9" s="28"/>
    </row>
    <row r="10" spans="2:18" ht="8.25" customHeight="1">
      <c r="C10" s="30"/>
      <c r="D10" s="30"/>
      <c r="E10" s="30"/>
      <c r="F10" s="30"/>
      <c r="G10" s="30"/>
      <c r="K10" s="38"/>
      <c r="L10" s="33"/>
      <c r="M10" s="28"/>
      <c r="N10" s="28"/>
      <c r="O10" s="28"/>
      <c r="P10" s="28"/>
      <c r="Q10" s="28"/>
      <c r="R10" s="28"/>
    </row>
    <row r="11" spans="2:18" ht="15.95" customHeight="1">
      <c r="B11" s="13" t="s">
        <v>12</v>
      </c>
      <c r="C11" s="40" t="s">
        <v>13</v>
      </c>
      <c r="D11" s="40"/>
      <c r="E11" s="40"/>
      <c r="F11" s="40"/>
      <c r="G11" s="40"/>
      <c r="K11" s="33"/>
      <c r="L11" s="33"/>
      <c r="M11" s="28"/>
      <c r="N11" s="28" t="s">
        <v>2</v>
      </c>
      <c r="O11" s="28"/>
      <c r="P11" s="28"/>
      <c r="Q11" s="28"/>
      <c r="R11" s="28"/>
    </row>
    <row r="12" spans="2:18" ht="15.95" customHeight="1">
      <c r="B12" s="13"/>
      <c r="C12" s="40" t="s">
        <v>14</v>
      </c>
      <c r="D12" s="40"/>
      <c r="E12" s="40"/>
      <c r="F12" s="40"/>
      <c r="G12" s="40"/>
      <c r="J12" s="33"/>
      <c r="K12" s="33"/>
      <c r="L12" s="33"/>
      <c r="M12" s="28"/>
      <c r="N12" s="28" t="s">
        <v>5</v>
      </c>
      <c r="O12" s="28"/>
      <c r="P12" s="28"/>
      <c r="Q12" s="28"/>
      <c r="R12" s="28"/>
    </row>
    <row r="13" spans="2:18" ht="8.25" customHeight="1">
      <c r="B13" s="13"/>
      <c r="C13" s="15"/>
      <c r="D13" s="15"/>
      <c r="E13" s="15"/>
      <c r="F13" s="14"/>
      <c r="G13" s="29"/>
      <c r="J13" s="33"/>
      <c r="K13" s="33"/>
      <c r="L13" s="33"/>
      <c r="M13" s="28"/>
      <c r="N13" s="28"/>
      <c r="O13" s="28"/>
      <c r="P13" s="28"/>
      <c r="Q13" s="28"/>
      <c r="R13" s="28"/>
    </row>
    <row r="14" spans="2:18" ht="15.95" customHeight="1">
      <c r="B14" s="13" t="s">
        <v>15</v>
      </c>
      <c r="C14" s="40" t="s">
        <v>16</v>
      </c>
      <c r="D14" s="40"/>
      <c r="E14" s="40"/>
      <c r="F14" s="40"/>
      <c r="G14" s="40"/>
      <c r="H14" s="16"/>
      <c r="I14" s="16"/>
      <c r="J14" s="33"/>
      <c r="K14" s="33"/>
      <c r="L14" s="33"/>
      <c r="M14" s="28"/>
      <c r="N14" s="28"/>
      <c r="O14" s="28"/>
      <c r="P14" s="28"/>
      <c r="Q14" s="28"/>
      <c r="R14" s="28"/>
    </row>
    <row r="15" spans="2:18" ht="8.25" customHeight="1">
      <c r="B15" s="13"/>
      <c r="C15" s="15"/>
      <c r="D15" s="15"/>
      <c r="E15" s="15"/>
      <c r="F15" s="12"/>
      <c r="G15" s="12"/>
      <c r="J15" s="33"/>
      <c r="K15" s="33"/>
      <c r="L15" s="33"/>
      <c r="M15" s="28"/>
      <c r="N15" s="28"/>
      <c r="O15" s="28"/>
      <c r="P15" s="28"/>
      <c r="Q15" s="28"/>
      <c r="R15" s="28"/>
    </row>
    <row r="16" spans="2:18" ht="15.95" customHeight="1">
      <c r="B16" s="13" t="s">
        <v>17</v>
      </c>
      <c r="C16" s="53">
        <v>46080</v>
      </c>
      <c r="D16" s="53"/>
      <c r="E16" s="53"/>
      <c r="F16" s="53"/>
      <c r="H16" s="17"/>
      <c r="I16" s="17"/>
      <c r="J16" s="33"/>
      <c r="K16" s="33"/>
      <c r="L16" s="33"/>
      <c r="M16" s="28"/>
      <c r="N16" s="28"/>
      <c r="O16" s="28"/>
      <c r="P16" s="28"/>
      <c r="Q16" s="28"/>
      <c r="R16" s="28"/>
    </row>
    <row r="17" spans="1:22" ht="8.25" customHeight="1">
      <c r="B17" s="13"/>
      <c r="C17" s="15"/>
      <c r="D17" s="15"/>
      <c r="E17" s="15"/>
      <c r="J17" s="33"/>
      <c r="K17" s="33"/>
      <c r="L17" s="33"/>
      <c r="M17" s="28"/>
      <c r="N17" s="28"/>
      <c r="O17" s="28"/>
      <c r="P17" s="28"/>
      <c r="Q17" s="28"/>
      <c r="R17" s="28"/>
    </row>
    <row r="18" spans="1:22" ht="15.95" customHeight="1">
      <c r="B18" s="13" t="s">
        <v>18</v>
      </c>
      <c r="C18" s="52" t="str">
        <f>IF(N20&lt;2,N2,IF(AND(I57&gt;=3.5,G57="CUMPLE"),N4,N3))</f>
        <v>APROBADO</v>
      </c>
      <c r="D18" s="52"/>
      <c r="E18" s="52"/>
      <c r="F18" s="52"/>
      <c r="G18" s="52"/>
      <c r="J18" s="33"/>
      <c r="K18" s="33"/>
      <c r="L18" s="33"/>
      <c r="M18" s="28"/>
      <c r="N18" s="28"/>
      <c r="O18" s="28"/>
      <c r="P18" s="28"/>
      <c r="Q18" s="28"/>
      <c r="R18" s="28"/>
    </row>
    <row r="19" spans="1:22" ht="15.95" customHeight="1">
      <c r="J19" s="33"/>
      <c r="K19" s="33"/>
      <c r="L19" s="33"/>
      <c r="M19" s="28"/>
      <c r="N19" s="28"/>
      <c r="O19" s="28"/>
      <c r="P19" s="28"/>
      <c r="Q19" s="28"/>
      <c r="R19" s="28"/>
    </row>
    <row r="20" spans="1:22" ht="15.95" customHeight="1">
      <c r="B20" s="12" t="s">
        <v>19</v>
      </c>
      <c r="C20" s="12"/>
      <c r="D20" s="12"/>
      <c r="E20" s="12"/>
      <c r="G20" s="12" t="s">
        <v>20</v>
      </c>
      <c r="H20" s="12"/>
      <c r="I20" s="12"/>
      <c r="J20" s="33"/>
      <c r="K20" s="33"/>
      <c r="L20" s="33"/>
      <c r="M20" s="28"/>
      <c r="N20" s="28">
        <f>SUM(N21:N22)</f>
        <v>2</v>
      </c>
      <c r="O20" s="28"/>
      <c r="P20" s="28"/>
      <c r="Q20" s="28"/>
      <c r="R20" s="28"/>
    </row>
    <row r="21" spans="1:22" ht="15.95" customHeight="1">
      <c r="B21" s="47" t="s">
        <v>21</v>
      </c>
      <c r="C21" s="47"/>
      <c r="D21" s="47"/>
      <c r="E21" s="47"/>
      <c r="F21" s="47"/>
      <c r="G21" s="18" t="s">
        <v>2</v>
      </c>
      <c r="H21" s="19"/>
      <c r="I21" s="19"/>
      <c r="J21" s="33"/>
      <c r="K21" s="33"/>
      <c r="L21" s="33"/>
      <c r="M21" s="28"/>
      <c r="N21" s="28">
        <f>IF(G21=Q2,1,0)</f>
        <v>1</v>
      </c>
      <c r="O21" s="28"/>
      <c r="P21" s="28"/>
      <c r="Q21" s="28"/>
      <c r="R21" s="28"/>
    </row>
    <row r="22" spans="1:22" ht="15.95" customHeight="1">
      <c r="B22" s="47" t="s">
        <v>22</v>
      </c>
      <c r="C22" s="47"/>
      <c r="D22" s="47"/>
      <c r="E22" s="47"/>
      <c r="F22" s="47"/>
      <c r="G22" s="18" t="s">
        <v>2</v>
      </c>
      <c r="H22" s="19"/>
      <c r="I22" s="19"/>
      <c r="J22" s="33"/>
      <c r="K22" s="33"/>
      <c r="L22" s="33"/>
      <c r="M22" s="28"/>
      <c r="N22" s="28">
        <f>IF(G22=Q2,1,0)</f>
        <v>1</v>
      </c>
      <c r="O22" s="28"/>
      <c r="P22" s="28"/>
      <c r="Q22" s="28"/>
      <c r="R22" s="28"/>
    </row>
    <row r="23" spans="1:22" ht="15.95" customHeight="1">
      <c r="J23" s="33"/>
      <c r="K23" s="33"/>
      <c r="L23" s="33"/>
      <c r="M23" s="33"/>
      <c r="N23" s="33"/>
      <c r="O23" s="33"/>
      <c r="P23" s="33"/>
    </row>
    <row r="24" spans="1:22" ht="15.95" customHeight="1">
      <c r="B24" s="48" t="s">
        <v>23</v>
      </c>
      <c r="C24" s="49"/>
      <c r="D24" s="49"/>
      <c r="E24" s="50"/>
      <c r="F24" s="32" t="s">
        <v>24</v>
      </c>
      <c r="G24" s="32" t="s">
        <v>20</v>
      </c>
      <c r="H24" s="20" t="s">
        <v>25</v>
      </c>
      <c r="I24" s="20" t="s">
        <v>26</v>
      </c>
      <c r="J24" s="33"/>
      <c r="K24" s="33"/>
      <c r="L24" s="33"/>
      <c r="M24" s="33"/>
      <c r="N24" s="33"/>
      <c r="O24" s="33"/>
      <c r="P24" s="33"/>
    </row>
    <row r="25" spans="1:22" ht="15.95" customHeight="1">
      <c r="A25" s="28">
        <f>IF(I25&gt;=3.5,1,0)</f>
        <v>1</v>
      </c>
      <c r="B25" s="44" t="s">
        <v>27</v>
      </c>
      <c r="C25" s="45"/>
      <c r="D25" s="45"/>
      <c r="E25" s="46"/>
      <c r="F25" s="34">
        <f>_xlfn.XLOOKUP(J25,Rúbricas!B3:B7,Rúbricas!C3:C7,,0,1)</f>
        <v>4</v>
      </c>
      <c r="G25" s="21" t="str">
        <f>IF(I25&lt;3.5,"NO CUMPLE","CUMPLE")</f>
        <v>CUMPLE</v>
      </c>
      <c r="H25" s="35">
        <v>0.05</v>
      </c>
      <c r="I25" s="22">
        <f>F25</f>
        <v>4</v>
      </c>
      <c r="J25" s="39" t="s">
        <v>28</v>
      </c>
      <c r="K25" s="39"/>
      <c r="L25" s="39"/>
      <c r="M25" s="39"/>
      <c r="N25" s="39"/>
      <c r="O25" s="39"/>
      <c r="P25" s="39"/>
      <c r="Q25" s="39"/>
      <c r="R25" s="39"/>
      <c r="S25" s="39"/>
      <c r="T25" s="39"/>
      <c r="U25" s="39"/>
      <c r="V25" s="39"/>
    </row>
    <row r="26" spans="1:22" ht="15.95" customHeight="1">
      <c r="A26" s="28">
        <f>IF(I26&gt;=3.5,1,0)</f>
        <v>1</v>
      </c>
      <c r="B26" s="44" t="s">
        <v>29</v>
      </c>
      <c r="C26" s="45"/>
      <c r="D26" s="45"/>
      <c r="E26" s="46"/>
      <c r="F26" s="34">
        <f>_xlfn.XLOOKUP(J26,Rúbricas!B12:B16,Rúbricas!C12:C16,,0,1)</f>
        <v>4</v>
      </c>
      <c r="G26" s="21" t="str">
        <f>IF(I26&lt;3.5,"NO CUMPLE","CUMPLE")</f>
        <v>CUMPLE</v>
      </c>
      <c r="H26" s="35">
        <v>0.05</v>
      </c>
      <c r="I26" s="22">
        <f>F26</f>
        <v>4</v>
      </c>
      <c r="J26" s="39" t="s">
        <v>30</v>
      </c>
      <c r="K26" s="39"/>
      <c r="L26" s="39"/>
      <c r="M26" s="39"/>
      <c r="N26" s="39"/>
      <c r="O26" s="39"/>
      <c r="P26" s="39"/>
      <c r="Q26" s="39"/>
      <c r="R26" s="39"/>
      <c r="S26" s="39"/>
      <c r="T26" s="39"/>
      <c r="U26" s="39"/>
      <c r="V26" s="39"/>
    </row>
    <row r="27" spans="1:22" ht="15.95" customHeight="1">
      <c r="A27" s="28">
        <f>IF(I27&gt;=3.5,1,0)</f>
        <v>1</v>
      </c>
      <c r="B27" s="44" t="s">
        <v>31</v>
      </c>
      <c r="C27" s="45"/>
      <c r="D27" s="45"/>
      <c r="E27" s="45"/>
      <c r="F27" s="46"/>
      <c r="G27" s="56" t="str">
        <f>IF(I27&lt;3.5,"NO CUMPLE","CUMPLE")</f>
        <v>CUMPLE</v>
      </c>
      <c r="H27" s="35">
        <v>0.25</v>
      </c>
      <c r="I27" s="22">
        <f>SUM(I28:I35)</f>
        <v>3.87</v>
      </c>
      <c r="K27" s="10"/>
      <c r="O27" s="9"/>
      <c r="P27" s="9"/>
    </row>
    <row r="28" spans="1:22" ht="15.95" customHeight="1">
      <c r="B28" s="41" t="s">
        <v>32</v>
      </c>
      <c r="C28" s="42"/>
      <c r="D28" s="42"/>
      <c r="E28" s="43"/>
      <c r="F28" s="34">
        <f>_xlfn.XLOOKUP(J28,Rúbricas!B22:B26,Rúbricas!$C$12:$C$16,,0,1)</f>
        <v>5</v>
      </c>
      <c r="G28" s="57"/>
      <c r="H28" s="36">
        <v>0.12</v>
      </c>
      <c r="I28" s="24">
        <f>F28*H28</f>
        <v>0.6</v>
      </c>
      <c r="J28" s="39" t="s">
        <v>33</v>
      </c>
      <c r="K28" s="39"/>
      <c r="L28" s="39"/>
      <c r="M28" s="39"/>
      <c r="N28" s="39"/>
      <c r="O28" s="39"/>
      <c r="P28" s="39"/>
      <c r="Q28" s="39"/>
      <c r="R28" s="39"/>
      <c r="S28" s="39"/>
      <c r="T28" s="39"/>
      <c r="U28" s="39"/>
      <c r="V28" s="39"/>
    </row>
    <row r="29" spans="1:22" ht="15.95" customHeight="1">
      <c r="B29" s="41" t="s">
        <v>34</v>
      </c>
      <c r="C29" s="42"/>
      <c r="D29" s="42"/>
      <c r="E29" s="43"/>
      <c r="F29" s="34">
        <f>_xlfn.XLOOKUP(J29,Rúbricas!B30:B34,Rúbricas!$C$12:$C$16,,0,1)</f>
        <v>1</v>
      </c>
      <c r="G29" s="57"/>
      <c r="H29" s="36">
        <v>0.1</v>
      </c>
      <c r="I29" s="24">
        <f>F29*H29</f>
        <v>0.1</v>
      </c>
      <c r="J29" s="39" t="s">
        <v>35</v>
      </c>
      <c r="K29" s="39"/>
      <c r="L29" s="39"/>
      <c r="M29" s="39"/>
      <c r="N29" s="39"/>
      <c r="O29" s="39"/>
      <c r="P29" s="39"/>
      <c r="Q29" s="39"/>
      <c r="R29" s="39"/>
      <c r="S29" s="39"/>
      <c r="T29" s="39"/>
      <c r="U29" s="39"/>
      <c r="V29" s="39"/>
    </row>
    <row r="30" spans="1:22" ht="15.95" customHeight="1">
      <c r="B30" s="41" t="s">
        <v>36</v>
      </c>
      <c r="C30" s="42"/>
      <c r="D30" s="42"/>
      <c r="E30" s="43"/>
      <c r="F30" s="34">
        <f>_xlfn.XLOOKUP(J30,Rúbricas!B38:B42,Rúbricas!$C$12:$C$16,,0,1)</f>
        <v>2</v>
      </c>
      <c r="G30" s="57"/>
      <c r="H30" s="36">
        <v>0.15</v>
      </c>
      <c r="I30" s="24">
        <f t="shared" ref="I30:I35" si="0">F30*H30</f>
        <v>0.3</v>
      </c>
      <c r="J30" s="39" t="s">
        <v>37</v>
      </c>
      <c r="K30" s="39"/>
      <c r="L30" s="39"/>
      <c r="M30" s="39"/>
      <c r="N30" s="39"/>
      <c r="O30" s="39"/>
      <c r="P30" s="39"/>
      <c r="Q30" s="39"/>
      <c r="R30" s="39"/>
      <c r="S30" s="39"/>
      <c r="T30" s="39"/>
      <c r="U30" s="39"/>
      <c r="V30" s="39"/>
    </row>
    <row r="31" spans="1:22" ht="15.95" customHeight="1">
      <c r="B31" s="41" t="s">
        <v>38</v>
      </c>
      <c r="C31" s="42"/>
      <c r="D31" s="42"/>
      <c r="E31" s="43"/>
      <c r="F31" s="34">
        <f>_xlfn.XLOOKUP(J31,Rúbricas!B46:B50,Rúbricas!$C$12:$C$16,,0,1)</f>
        <v>5</v>
      </c>
      <c r="G31" s="57"/>
      <c r="H31" s="36">
        <v>0.25</v>
      </c>
      <c r="I31" s="24">
        <f t="shared" si="0"/>
        <v>1.25</v>
      </c>
      <c r="J31" s="39" t="s">
        <v>39</v>
      </c>
      <c r="K31" s="39"/>
      <c r="L31" s="39"/>
      <c r="M31" s="39"/>
      <c r="N31" s="39"/>
      <c r="O31" s="39"/>
      <c r="P31" s="39"/>
      <c r="Q31" s="39"/>
      <c r="R31" s="39"/>
      <c r="S31" s="39"/>
      <c r="T31" s="39"/>
      <c r="U31" s="39"/>
      <c r="V31" s="39"/>
    </row>
    <row r="32" spans="1:22" ht="15.95" customHeight="1">
      <c r="B32" s="41" t="s">
        <v>40</v>
      </c>
      <c r="C32" s="42"/>
      <c r="D32" s="42"/>
      <c r="E32" s="43"/>
      <c r="F32" s="34">
        <f>_xlfn.XLOOKUP(J32,Rúbricas!B54:B58,Rúbricas!$C$12:$C$16,,0,1)</f>
        <v>4</v>
      </c>
      <c r="G32" s="57"/>
      <c r="H32" s="36">
        <v>0.08</v>
      </c>
      <c r="I32" s="24">
        <f t="shared" si="0"/>
        <v>0.32</v>
      </c>
      <c r="J32" s="39" t="s">
        <v>41</v>
      </c>
      <c r="K32" s="39"/>
      <c r="L32" s="39"/>
      <c r="M32" s="39"/>
      <c r="N32" s="39"/>
      <c r="O32" s="39"/>
      <c r="P32" s="39"/>
      <c r="Q32" s="39"/>
      <c r="R32" s="39"/>
      <c r="S32" s="39"/>
      <c r="T32" s="39"/>
      <c r="U32" s="39"/>
      <c r="V32" s="39"/>
    </row>
    <row r="33" spans="1:22" ht="15.95" customHeight="1">
      <c r="B33" s="41" t="s">
        <v>42</v>
      </c>
      <c r="C33" s="42"/>
      <c r="D33" s="42"/>
      <c r="E33" s="43"/>
      <c r="F33" s="34">
        <f>_xlfn.XLOOKUP(J33,Rúbricas!B62:B66,Rúbricas!$C$12:$C$16,,0,1)</f>
        <v>5</v>
      </c>
      <c r="G33" s="57"/>
      <c r="H33" s="36">
        <v>0.15</v>
      </c>
      <c r="I33" s="24">
        <f t="shared" si="0"/>
        <v>0.75</v>
      </c>
      <c r="J33" s="39" t="s">
        <v>43</v>
      </c>
      <c r="K33" s="39"/>
      <c r="L33" s="39"/>
      <c r="M33" s="39"/>
      <c r="N33" s="39"/>
      <c r="O33" s="39"/>
      <c r="P33" s="39"/>
      <c r="Q33" s="39"/>
      <c r="R33" s="39"/>
      <c r="S33" s="39"/>
      <c r="T33" s="39"/>
      <c r="U33" s="39"/>
      <c r="V33" s="39"/>
    </row>
    <row r="34" spans="1:22" ht="15.95" customHeight="1">
      <c r="B34" s="41" t="s">
        <v>44</v>
      </c>
      <c r="C34" s="42"/>
      <c r="D34" s="42"/>
      <c r="E34" s="43"/>
      <c r="F34" s="34">
        <f>_xlfn.XLOOKUP(J34,Rúbricas!B70:B74,Rúbricas!$C$12:$C$16,,0,1)</f>
        <v>3</v>
      </c>
      <c r="G34" s="57"/>
      <c r="H34" s="36">
        <v>0.1</v>
      </c>
      <c r="I34" s="24">
        <f t="shared" si="0"/>
        <v>0.30000000000000004</v>
      </c>
      <c r="J34" s="39" t="s">
        <v>45</v>
      </c>
      <c r="K34" s="39"/>
      <c r="L34" s="39"/>
      <c r="M34" s="39"/>
      <c r="N34" s="39"/>
      <c r="O34" s="39"/>
      <c r="P34" s="39"/>
      <c r="Q34" s="39"/>
      <c r="R34" s="39"/>
      <c r="S34" s="39"/>
      <c r="T34" s="39"/>
      <c r="U34" s="39"/>
      <c r="V34" s="39"/>
    </row>
    <row r="35" spans="1:22" ht="15.95" customHeight="1">
      <c r="B35" s="41" t="s">
        <v>46</v>
      </c>
      <c r="C35" s="42"/>
      <c r="D35" s="42"/>
      <c r="E35" s="43"/>
      <c r="F35" s="34">
        <f>_xlfn.XLOOKUP(J35,Rúbricas!B78:B82,Rúbricas!$C$12:$C$16,,0,1)</f>
        <v>5</v>
      </c>
      <c r="G35" s="58"/>
      <c r="H35" s="36">
        <v>0.05</v>
      </c>
      <c r="I35" s="24">
        <f t="shared" si="0"/>
        <v>0.25</v>
      </c>
      <c r="J35" s="39" t="s">
        <v>47</v>
      </c>
      <c r="K35" s="39"/>
      <c r="L35" s="39"/>
      <c r="M35" s="39"/>
      <c r="N35" s="39"/>
      <c r="O35" s="39"/>
      <c r="P35" s="39"/>
      <c r="Q35" s="39"/>
      <c r="R35" s="39"/>
      <c r="S35" s="39"/>
      <c r="T35" s="39"/>
      <c r="U35" s="39"/>
      <c r="V35" s="39"/>
    </row>
    <row r="36" spans="1:22" ht="15.95" customHeight="1">
      <c r="A36" s="28">
        <f>IF(I36&gt;=3.5,1,0)</f>
        <v>1</v>
      </c>
      <c r="B36" s="44" t="s">
        <v>48</v>
      </c>
      <c r="C36" s="45"/>
      <c r="D36" s="45"/>
      <c r="E36" s="45"/>
      <c r="F36" s="46"/>
      <c r="G36" s="56" t="str">
        <f>IF(I36&lt;3.5,"NO CUMPLE","CUMPLE")</f>
        <v>CUMPLE</v>
      </c>
      <c r="H36" s="35">
        <v>0.25</v>
      </c>
      <c r="I36" s="22">
        <f>SUM(I37:I47)</f>
        <v>3.6500000000000004</v>
      </c>
      <c r="K36" s="10"/>
      <c r="O36" s="9"/>
      <c r="P36" s="9"/>
    </row>
    <row r="37" spans="1:22" ht="15.95" customHeight="1">
      <c r="B37" s="41" t="s">
        <v>49</v>
      </c>
      <c r="C37" s="42"/>
      <c r="D37" s="42"/>
      <c r="E37" s="43"/>
      <c r="F37" s="34">
        <f>_xlfn.XLOOKUP(J37,Rúbricas!B87:B91,Rúbricas!$C$12:$C$16,,0,1)</f>
        <v>4</v>
      </c>
      <c r="G37" s="57"/>
      <c r="H37" s="36">
        <v>0.05</v>
      </c>
      <c r="I37" s="24">
        <f>F37*H37</f>
        <v>0.2</v>
      </c>
      <c r="J37" s="39" t="s">
        <v>50</v>
      </c>
      <c r="K37" s="39"/>
      <c r="L37" s="39"/>
      <c r="M37" s="39"/>
      <c r="N37" s="39"/>
      <c r="O37" s="39"/>
      <c r="P37" s="39"/>
      <c r="Q37" s="39"/>
      <c r="R37" s="39"/>
      <c r="S37" s="39"/>
      <c r="T37" s="39"/>
      <c r="U37" s="39"/>
      <c r="V37" s="39"/>
    </row>
    <row r="38" spans="1:22" ht="15.95" customHeight="1">
      <c r="B38" s="41" t="s">
        <v>51</v>
      </c>
      <c r="C38" s="42"/>
      <c r="D38" s="42"/>
      <c r="E38" s="43"/>
      <c r="F38" s="34">
        <f>_xlfn.XLOOKUP(J38,Rúbricas!B95:B99,Rúbricas!$C$12:$C$16,,0,1)</f>
        <v>5</v>
      </c>
      <c r="G38" s="57"/>
      <c r="H38" s="36">
        <v>0.15</v>
      </c>
      <c r="I38" s="24">
        <f t="shared" ref="I38:I47" si="1">F38*H38</f>
        <v>0.75</v>
      </c>
      <c r="J38" s="39" t="s">
        <v>52</v>
      </c>
      <c r="K38" s="39"/>
      <c r="L38" s="39"/>
      <c r="M38" s="39"/>
      <c r="N38" s="39"/>
      <c r="O38" s="39"/>
      <c r="P38" s="39"/>
      <c r="Q38" s="39"/>
      <c r="R38" s="39"/>
      <c r="S38" s="39"/>
      <c r="T38" s="39"/>
      <c r="U38" s="39"/>
      <c r="V38" s="39"/>
    </row>
    <row r="39" spans="1:22" ht="15.95" customHeight="1">
      <c r="B39" s="41" t="s">
        <v>53</v>
      </c>
      <c r="C39" s="42"/>
      <c r="D39" s="42"/>
      <c r="E39" s="43"/>
      <c r="F39" s="34">
        <f>_xlfn.XLOOKUP(J39,Rúbricas!B103:B107,Rúbricas!$C$12:$C$16,,0,1)</f>
        <v>1</v>
      </c>
      <c r="G39" s="57"/>
      <c r="H39" s="36">
        <v>0.03</v>
      </c>
      <c r="I39" s="24">
        <f t="shared" si="1"/>
        <v>0.03</v>
      </c>
      <c r="J39" s="39" t="s">
        <v>54</v>
      </c>
      <c r="K39" s="39"/>
      <c r="L39" s="39"/>
      <c r="M39" s="39"/>
      <c r="N39" s="39"/>
      <c r="O39" s="39"/>
      <c r="P39" s="39"/>
      <c r="Q39" s="39"/>
      <c r="R39" s="39"/>
      <c r="S39" s="39"/>
      <c r="T39" s="39"/>
      <c r="U39" s="39"/>
      <c r="V39" s="39"/>
    </row>
    <row r="40" spans="1:22" ht="15.95" customHeight="1">
      <c r="B40" s="41" t="s">
        <v>55</v>
      </c>
      <c r="C40" s="42"/>
      <c r="D40" s="42"/>
      <c r="E40" s="43"/>
      <c r="F40" s="34">
        <f>_xlfn.XLOOKUP(J40,Rúbricas!B111:B115,Rúbricas!$C$12:$C$16,,0,1)</f>
        <v>4</v>
      </c>
      <c r="G40" s="57"/>
      <c r="H40" s="36">
        <v>0.02</v>
      </c>
      <c r="I40" s="24">
        <f t="shared" ref="I40" si="2">F40*H40</f>
        <v>0.08</v>
      </c>
      <c r="J40" s="39" t="s">
        <v>56</v>
      </c>
      <c r="K40" s="39"/>
      <c r="L40" s="39"/>
      <c r="M40" s="39"/>
      <c r="N40" s="39"/>
      <c r="O40" s="39"/>
      <c r="P40" s="39"/>
      <c r="Q40" s="39"/>
      <c r="R40" s="39"/>
      <c r="S40" s="39"/>
      <c r="T40" s="39"/>
      <c r="U40" s="39"/>
      <c r="V40" s="39"/>
    </row>
    <row r="41" spans="1:22" ht="15.95" customHeight="1">
      <c r="B41" s="41" t="s">
        <v>57</v>
      </c>
      <c r="C41" s="42"/>
      <c r="D41" s="42"/>
      <c r="E41" s="43"/>
      <c r="F41" s="34">
        <f>_xlfn.XLOOKUP(J41,Rúbricas!B119:B123,Rúbricas!$C$12:$C$16,,0,1)</f>
        <v>5</v>
      </c>
      <c r="G41" s="57"/>
      <c r="H41" s="36">
        <v>7.0000000000000007E-2</v>
      </c>
      <c r="I41" s="24">
        <f t="shared" si="1"/>
        <v>0.35000000000000003</v>
      </c>
      <c r="J41" s="39" t="s">
        <v>58</v>
      </c>
      <c r="K41" s="39"/>
      <c r="L41" s="39"/>
      <c r="M41" s="39"/>
      <c r="N41" s="39"/>
      <c r="O41" s="39"/>
      <c r="P41" s="39"/>
      <c r="Q41" s="39"/>
      <c r="R41" s="39"/>
      <c r="S41" s="39"/>
      <c r="T41" s="39"/>
      <c r="U41" s="39"/>
      <c r="V41" s="39"/>
    </row>
    <row r="42" spans="1:22" ht="15.95" customHeight="1">
      <c r="B42" s="41" t="s">
        <v>59</v>
      </c>
      <c r="C42" s="42"/>
      <c r="D42" s="42"/>
      <c r="E42" s="43"/>
      <c r="F42" s="34">
        <f>_xlfn.XLOOKUP(J42,Rúbricas!B127:B131,Rúbricas!$C$12:$C$16,,0,1)</f>
        <v>3</v>
      </c>
      <c r="G42" s="57"/>
      <c r="H42" s="36">
        <v>0.08</v>
      </c>
      <c r="I42" s="24">
        <f t="shared" si="1"/>
        <v>0.24</v>
      </c>
      <c r="J42" s="39" t="s">
        <v>60</v>
      </c>
      <c r="K42" s="39"/>
      <c r="L42" s="39"/>
      <c r="M42" s="39"/>
      <c r="N42" s="39"/>
      <c r="O42" s="39"/>
      <c r="P42" s="39"/>
      <c r="Q42" s="39"/>
      <c r="R42" s="39"/>
      <c r="S42" s="39"/>
      <c r="T42" s="39"/>
      <c r="U42" s="39"/>
      <c r="V42" s="39"/>
    </row>
    <row r="43" spans="1:22" ht="15.95" customHeight="1">
      <c r="B43" s="41" t="s">
        <v>61</v>
      </c>
      <c r="C43" s="42"/>
      <c r="D43" s="42"/>
      <c r="E43" s="43"/>
      <c r="F43" s="34">
        <f>_xlfn.XLOOKUP(J43,Rúbricas!B135:B139,Rúbricas!$C$12:$C$16,,0,1)</f>
        <v>3</v>
      </c>
      <c r="G43" s="57"/>
      <c r="H43" s="36">
        <v>0.1</v>
      </c>
      <c r="I43" s="24">
        <f t="shared" si="1"/>
        <v>0.30000000000000004</v>
      </c>
      <c r="J43" s="39" t="s">
        <v>62</v>
      </c>
      <c r="K43" s="39"/>
      <c r="L43" s="39"/>
      <c r="M43" s="39"/>
      <c r="N43" s="39"/>
      <c r="O43" s="39"/>
      <c r="P43" s="39"/>
      <c r="Q43" s="39"/>
      <c r="R43" s="39"/>
      <c r="S43" s="39"/>
      <c r="T43" s="39"/>
      <c r="U43" s="39"/>
      <c r="V43" s="39"/>
    </row>
    <row r="44" spans="1:22" ht="15.95" customHeight="1">
      <c r="B44" s="41" t="s">
        <v>63</v>
      </c>
      <c r="C44" s="42"/>
      <c r="D44" s="42"/>
      <c r="E44" s="43"/>
      <c r="F44" s="34">
        <f>_xlfn.XLOOKUP(J44,Rúbricas!B143:B147,Rúbricas!$C$12:$C$16,,0,1)</f>
        <v>4</v>
      </c>
      <c r="G44" s="57"/>
      <c r="H44" s="36">
        <v>0.1</v>
      </c>
      <c r="I44" s="24">
        <f t="shared" si="1"/>
        <v>0.4</v>
      </c>
      <c r="J44" s="39" t="s">
        <v>64</v>
      </c>
      <c r="K44" s="39"/>
      <c r="L44" s="39"/>
      <c r="M44" s="39"/>
      <c r="N44" s="39"/>
      <c r="O44" s="39"/>
      <c r="P44" s="39"/>
      <c r="Q44" s="39"/>
      <c r="R44" s="39"/>
      <c r="S44" s="39"/>
      <c r="T44" s="39"/>
      <c r="U44" s="39"/>
      <c r="V44" s="39"/>
    </row>
    <row r="45" spans="1:22" ht="15.95" customHeight="1">
      <c r="B45" s="41" t="s">
        <v>65</v>
      </c>
      <c r="C45" s="42"/>
      <c r="D45" s="42"/>
      <c r="E45" s="43"/>
      <c r="F45" s="34">
        <f>_xlfn.XLOOKUP(J45,Rúbricas!B151:B155,Rúbricas!$C$12:$C$16,,0,1)</f>
        <v>5</v>
      </c>
      <c r="G45" s="57"/>
      <c r="H45" s="36">
        <v>0.05</v>
      </c>
      <c r="I45" s="24">
        <f>F45*H45</f>
        <v>0.25</v>
      </c>
      <c r="J45" s="39" t="s">
        <v>66</v>
      </c>
      <c r="K45" s="39"/>
      <c r="L45" s="39"/>
      <c r="M45" s="39"/>
      <c r="N45" s="39"/>
      <c r="O45" s="39"/>
      <c r="P45" s="39"/>
      <c r="Q45" s="39"/>
      <c r="R45" s="39"/>
      <c r="S45" s="39"/>
      <c r="T45" s="39"/>
      <c r="U45" s="39"/>
      <c r="V45" s="39"/>
    </row>
    <row r="46" spans="1:22" ht="15.95" customHeight="1">
      <c r="B46" s="41" t="s">
        <v>67</v>
      </c>
      <c r="C46" s="42"/>
      <c r="D46" s="42"/>
      <c r="E46" s="43"/>
      <c r="F46" s="34">
        <f>_xlfn.XLOOKUP(J46,Rúbricas!B159:B163,Rúbricas!$C$12:$C$16,,0,1)</f>
        <v>3</v>
      </c>
      <c r="G46" s="57"/>
      <c r="H46" s="36">
        <v>0.1</v>
      </c>
      <c r="I46" s="24">
        <f>F46*H46</f>
        <v>0.30000000000000004</v>
      </c>
      <c r="J46" s="39" t="s">
        <v>68</v>
      </c>
      <c r="K46" s="39"/>
      <c r="L46" s="39"/>
      <c r="M46" s="39"/>
      <c r="N46" s="39"/>
      <c r="O46" s="39"/>
      <c r="P46" s="39"/>
      <c r="Q46" s="39"/>
      <c r="R46" s="39"/>
      <c r="S46" s="39"/>
      <c r="T46" s="39"/>
      <c r="U46" s="39"/>
      <c r="V46" s="39"/>
    </row>
    <row r="47" spans="1:22" ht="15.95" customHeight="1">
      <c r="B47" s="41" t="s">
        <v>69</v>
      </c>
      <c r="C47" s="42"/>
      <c r="D47" s="42"/>
      <c r="E47" s="43"/>
      <c r="F47" s="34">
        <f>_xlfn.XLOOKUP(J47,Rúbricas!B167:B171,Rúbricas!$C$12:$C$16,,0,1)</f>
        <v>3</v>
      </c>
      <c r="G47" s="58"/>
      <c r="H47" s="36">
        <v>0.25</v>
      </c>
      <c r="I47" s="24">
        <f t="shared" si="1"/>
        <v>0.75</v>
      </c>
      <c r="J47" s="39" t="s">
        <v>70</v>
      </c>
      <c r="K47" s="39"/>
      <c r="L47" s="39"/>
      <c r="M47" s="39"/>
      <c r="N47" s="39"/>
      <c r="O47" s="39"/>
      <c r="P47" s="39"/>
      <c r="Q47" s="39"/>
      <c r="R47" s="39"/>
      <c r="S47" s="39"/>
      <c r="T47" s="39"/>
      <c r="U47" s="39"/>
      <c r="V47" s="39"/>
    </row>
    <row r="48" spans="1:22" ht="15.95" customHeight="1">
      <c r="A48" s="28">
        <f>IF(I48&gt;=3.5,1,0)</f>
        <v>1</v>
      </c>
      <c r="B48" s="44" t="s">
        <v>71</v>
      </c>
      <c r="C48" s="45"/>
      <c r="D48" s="45"/>
      <c r="E48" s="45"/>
      <c r="F48" s="46"/>
      <c r="G48" s="56" t="str">
        <f>IF(I48&lt;3.5,"NO CUMPLE","CUMPLE")</f>
        <v>CUMPLE</v>
      </c>
      <c r="H48" s="35">
        <v>0.1</v>
      </c>
      <c r="I48" s="22">
        <f>SUM(I49:I51)</f>
        <v>4</v>
      </c>
      <c r="K48" s="10"/>
      <c r="O48" s="9"/>
      <c r="P48" s="9"/>
    </row>
    <row r="49" spans="1:22" ht="15.95" customHeight="1">
      <c r="B49" s="41" t="s">
        <v>72</v>
      </c>
      <c r="C49" s="42"/>
      <c r="D49" s="42"/>
      <c r="E49" s="43"/>
      <c r="F49" s="34">
        <f>_xlfn.XLOOKUP(J49,Rúbricas!B176:B180,Rúbricas!$C$12:$C$16,,0,1)</f>
        <v>5</v>
      </c>
      <c r="G49" s="57"/>
      <c r="H49" s="36">
        <v>0.25</v>
      </c>
      <c r="I49" s="24">
        <f>F49*H49</f>
        <v>1.25</v>
      </c>
      <c r="J49" s="39" t="s">
        <v>73</v>
      </c>
      <c r="K49" s="39"/>
      <c r="L49" s="39"/>
      <c r="M49" s="39"/>
      <c r="N49" s="39"/>
      <c r="O49" s="39"/>
      <c r="P49" s="39"/>
      <c r="Q49" s="39"/>
      <c r="R49" s="39"/>
      <c r="S49" s="39"/>
      <c r="T49" s="39"/>
      <c r="U49" s="39"/>
      <c r="V49" s="39"/>
    </row>
    <row r="50" spans="1:22" ht="15.95" customHeight="1">
      <c r="B50" s="41" t="s">
        <v>74</v>
      </c>
      <c r="C50" s="42"/>
      <c r="D50" s="42"/>
      <c r="E50" s="43"/>
      <c r="F50" s="34">
        <f>_xlfn.XLOOKUP(J50,Rúbricas!B184:B188,Rúbricas!$C$12:$C$16,,0,1)</f>
        <v>1</v>
      </c>
      <c r="G50" s="57"/>
      <c r="H50" s="36">
        <v>0.25</v>
      </c>
      <c r="I50" s="24">
        <f>F50*H50</f>
        <v>0.25</v>
      </c>
      <c r="J50" s="39" t="s">
        <v>75</v>
      </c>
      <c r="K50" s="39"/>
      <c r="L50" s="39"/>
      <c r="M50" s="39"/>
      <c r="N50" s="39"/>
      <c r="O50" s="39"/>
      <c r="P50" s="39"/>
      <c r="Q50" s="39"/>
      <c r="R50" s="39"/>
      <c r="S50" s="39"/>
      <c r="T50" s="39"/>
      <c r="U50" s="39"/>
      <c r="V50" s="39"/>
    </row>
    <row r="51" spans="1:22" ht="15.95" customHeight="1">
      <c r="B51" s="41" t="s">
        <v>76</v>
      </c>
      <c r="C51" s="42"/>
      <c r="D51" s="42"/>
      <c r="E51" s="43"/>
      <c r="F51" s="34">
        <f>_xlfn.XLOOKUP(J51,Rúbricas!B192:B196,Rúbricas!$C$12:$C$16,,0,1)</f>
        <v>5</v>
      </c>
      <c r="G51" s="58"/>
      <c r="H51" s="36">
        <v>0.5</v>
      </c>
      <c r="I51" s="24">
        <f>F51*H51</f>
        <v>2.5</v>
      </c>
      <c r="J51" s="39" t="s">
        <v>77</v>
      </c>
      <c r="K51" s="39"/>
      <c r="L51" s="39"/>
      <c r="M51" s="39"/>
      <c r="N51" s="39"/>
      <c r="O51" s="39"/>
      <c r="P51" s="39"/>
      <c r="Q51" s="39"/>
      <c r="R51" s="39"/>
      <c r="S51" s="39"/>
      <c r="T51" s="39"/>
      <c r="U51" s="39"/>
      <c r="V51" s="39"/>
    </row>
    <row r="52" spans="1:22" ht="15.95" customHeight="1">
      <c r="A52" s="28">
        <f>IF(I52&gt;=3.5,1,0)</f>
        <v>1</v>
      </c>
      <c r="B52" s="44" t="s">
        <v>78</v>
      </c>
      <c r="C52" s="45"/>
      <c r="D52" s="45"/>
      <c r="E52" s="45"/>
      <c r="F52" s="46"/>
      <c r="G52" s="56" t="str">
        <f>IF(I52&lt;3.5,"NO CUMPLE","CUMPLE")</f>
        <v>CUMPLE</v>
      </c>
      <c r="H52" s="35">
        <v>0.3</v>
      </c>
      <c r="I52" s="22">
        <f>SUM(I53:I56)</f>
        <v>4.8</v>
      </c>
      <c r="K52" s="10"/>
      <c r="O52" s="9"/>
      <c r="P52" s="9"/>
    </row>
    <row r="53" spans="1:22" ht="15.95" customHeight="1">
      <c r="B53" s="41" t="s">
        <v>79</v>
      </c>
      <c r="C53" s="42"/>
      <c r="D53" s="42"/>
      <c r="E53" s="43"/>
      <c r="F53" s="34">
        <f>_xlfn.XLOOKUP(J53,Rúbricas!B201:B205,Rúbricas!$C$12:$C$16,,0,1)</f>
        <v>4</v>
      </c>
      <c r="G53" s="57"/>
      <c r="H53" s="36">
        <v>0.2</v>
      </c>
      <c r="I53" s="24">
        <f>F53*H53</f>
        <v>0.8</v>
      </c>
      <c r="J53" s="39" t="s">
        <v>80</v>
      </c>
      <c r="K53" s="39"/>
      <c r="L53" s="39"/>
      <c r="M53" s="39"/>
      <c r="N53" s="39"/>
      <c r="O53" s="39"/>
      <c r="P53" s="39"/>
      <c r="Q53" s="39"/>
      <c r="R53" s="39"/>
      <c r="S53" s="39"/>
      <c r="T53" s="39"/>
      <c r="U53" s="39"/>
      <c r="V53" s="39"/>
    </row>
    <row r="54" spans="1:22" ht="15.95" customHeight="1">
      <c r="B54" s="41" t="s">
        <v>81</v>
      </c>
      <c r="C54" s="42"/>
      <c r="D54" s="42"/>
      <c r="E54" s="43"/>
      <c r="F54" s="34">
        <f>_xlfn.XLOOKUP(J54,Rúbricas!B209:B213,Rúbricas!$C$12:$C$16,,0,1)</f>
        <v>5</v>
      </c>
      <c r="G54" s="57"/>
      <c r="H54" s="36">
        <v>0.25</v>
      </c>
      <c r="I54" s="24">
        <f>F54*H54</f>
        <v>1.25</v>
      </c>
      <c r="J54" s="39" t="s">
        <v>82</v>
      </c>
      <c r="K54" s="39"/>
      <c r="L54" s="39"/>
      <c r="M54" s="39"/>
      <c r="N54" s="39"/>
      <c r="O54" s="39"/>
      <c r="P54" s="39"/>
      <c r="Q54" s="39"/>
      <c r="R54" s="39"/>
      <c r="S54" s="39"/>
      <c r="T54" s="39"/>
      <c r="U54" s="39"/>
      <c r="V54" s="39"/>
    </row>
    <row r="55" spans="1:22" ht="15.95" customHeight="1">
      <c r="B55" s="41" t="s">
        <v>83</v>
      </c>
      <c r="C55" s="42"/>
      <c r="D55" s="42"/>
      <c r="E55" s="43"/>
      <c r="F55" s="34">
        <f>_xlfn.XLOOKUP(J55,Rúbricas!B217:B221,Rúbricas!$C$12:$C$16,,0,1)</f>
        <v>5</v>
      </c>
      <c r="G55" s="57"/>
      <c r="H55" s="36">
        <v>0.15</v>
      </c>
      <c r="I55" s="24">
        <f>F55*H55</f>
        <v>0.75</v>
      </c>
      <c r="J55" s="39" t="s">
        <v>84</v>
      </c>
      <c r="K55" s="39"/>
      <c r="L55" s="39"/>
      <c r="M55" s="39"/>
      <c r="N55" s="39"/>
      <c r="O55" s="39"/>
      <c r="P55" s="39"/>
      <c r="Q55" s="39"/>
      <c r="R55" s="39"/>
      <c r="S55" s="39"/>
      <c r="T55" s="39"/>
      <c r="U55" s="39"/>
      <c r="V55" s="39"/>
    </row>
    <row r="56" spans="1:22" ht="15.95" customHeight="1">
      <c r="B56" s="41" t="s">
        <v>85</v>
      </c>
      <c r="C56" s="42"/>
      <c r="D56" s="42"/>
      <c r="E56" s="43"/>
      <c r="F56" s="34">
        <f>_xlfn.XLOOKUP(J56,Rúbricas!B225:B229,Rúbricas!$C$12:$C$16,,0,1)</f>
        <v>5</v>
      </c>
      <c r="G56" s="58"/>
      <c r="H56" s="36">
        <v>0.4</v>
      </c>
      <c r="I56" s="24">
        <f>F56*H56</f>
        <v>2</v>
      </c>
      <c r="J56" s="39" t="s">
        <v>86</v>
      </c>
      <c r="K56" s="39"/>
      <c r="L56" s="39"/>
      <c r="M56" s="39"/>
      <c r="N56" s="39"/>
      <c r="O56" s="39"/>
      <c r="P56" s="39"/>
      <c r="Q56" s="39"/>
      <c r="R56" s="39"/>
      <c r="S56" s="39"/>
      <c r="T56" s="39"/>
      <c r="U56" s="39"/>
      <c r="V56" s="39"/>
    </row>
    <row r="57" spans="1:22" ht="15.95" customHeight="1">
      <c r="A57" s="28">
        <f>SUM(A25:A56)</f>
        <v>6</v>
      </c>
      <c r="B57" s="44" t="s">
        <v>87</v>
      </c>
      <c r="C57" s="45"/>
      <c r="D57" s="45"/>
      <c r="E57" s="45"/>
      <c r="F57" s="46">
        <f>H26*I26+H27*I27+H36*I36+H48*I48+H52*I52</f>
        <v>3.92</v>
      </c>
      <c r="G57" s="25" t="str">
        <f>IF(AND(A57=6,I57&gt;=3.5),"CUMPLE","NO CUMPLE")</f>
        <v>CUMPLE</v>
      </c>
      <c r="H57" s="26">
        <f>SUM(H25,H26,H27,H36,H48,H52)</f>
        <v>1</v>
      </c>
      <c r="I57" s="27">
        <f>SUM(H25*I25+H26*I26+H27*I27+H36*I36+H48*I48+H52*I52)</f>
        <v>4.12</v>
      </c>
      <c r="J57" s="28">
        <f>IF(G57="CUMPLE",1,0)</f>
        <v>1</v>
      </c>
      <c r="S57" s="23"/>
    </row>
    <row r="58" spans="1:22" ht="15.95" customHeight="1">
      <c r="B58" s="9" t="s">
        <v>88</v>
      </c>
      <c r="S58" s="23"/>
    </row>
    <row r="59" spans="1:22" ht="15.95" customHeight="1">
      <c r="B59" s="59"/>
      <c r="C59" s="60"/>
      <c r="D59" s="60"/>
      <c r="E59" s="60"/>
      <c r="F59" s="60"/>
      <c r="G59" s="61"/>
      <c r="S59" s="23"/>
    </row>
    <row r="60" spans="1:22" ht="15.95" customHeight="1">
      <c r="B60" s="62"/>
      <c r="C60" s="55"/>
      <c r="D60" s="55"/>
      <c r="E60" s="55"/>
      <c r="F60" s="55"/>
      <c r="G60" s="63"/>
      <c r="S60" s="23"/>
    </row>
    <row r="61" spans="1:22" ht="15.95" customHeight="1">
      <c r="B61" s="62"/>
      <c r="C61" s="55"/>
      <c r="D61" s="55"/>
      <c r="E61" s="55"/>
      <c r="F61" s="55"/>
      <c r="G61" s="63"/>
      <c r="S61" s="23"/>
    </row>
    <row r="62" spans="1:22" ht="15.95" customHeight="1">
      <c r="B62" s="62"/>
      <c r="C62" s="55"/>
      <c r="D62" s="55"/>
      <c r="E62" s="55"/>
      <c r="F62" s="55"/>
      <c r="G62" s="63"/>
      <c r="S62" s="23"/>
    </row>
    <row r="63" spans="1:22" ht="15.95" customHeight="1">
      <c r="B63" s="62"/>
      <c r="C63" s="55"/>
      <c r="D63" s="55"/>
      <c r="E63" s="55"/>
      <c r="F63" s="55"/>
      <c r="G63" s="63"/>
      <c r="S63" s="23"/>
    </row>
    <row r="64" spans="1:22" ht="15.95" customHeight="1">
      <c r="B64" s="64"/>
      <c r="C64" s="65"/>
      <c r="D64" s="65"/>
      <c r="E64" s="65"/>
      <c r="F64" s="65"/>
      <c r="G64" s="66"/>
      <c r="S64" s="23"/>
    </row>
    <row r="65" spans="2:19" ht="30" customHeight="1">
      <c r="B65" s="8" t="s">
        <v>89</v>
      </c>
      <c r="S65" s="23"/>
    </row>
    <row r="66" spans="2:19" ht="15.95" customHeight="1">
      <c r="S66" s="23"/>
    </row>
    <row r="67" spans="2:19" ht="15.95" customHeight="1">
      <c r="B67" s="12" t="s">
        <v>90</v>
      </c>
      <c r="C67" s="12"/>
      <c r="D67" s="12"/>
      <c r="E67" s="12"/>
      <c r="S67" s="23"/>
    </row>
    <row r="68" spans="2:19" ht="15.95" customHeight="1">
      <c r="S68" s="23"/>
    </row>
    <row r="69" spans="2:19" ht="15.95" customHeight="1">
      <c r="S69" s="23"/>
    </row>
    <row r="70" spans="2:19" ht="15.95" customHeight="1">
      <c r="S70" s="23"/>
    </row>
    <row r="71" spans="2:19" ht="15.95" customHeight="1">
      <c r="S71" s="23"/>
    </row>
    <row r="72" spans="2:19" ht="15.95" customHeight="1">
      <c r="S72" s="23"/>
    </row>
    <row r="73" spans="2:19" ht="15.95" customHeight="1">
      <c r="S73" s="23"/>
    </row>
    <row r="74" spans="2:19" ht="15.95" customHeight="1">
      <c r="S74" s="23"/>
    </row>
    <row r="75" spans="2:19" ht="15.95" customHeight="1">
      <c r="S75" s="23"/>
    </row>
    <row r="76" spans="2:19" ht="15.95" customHeight="1">
      <c r="S76" s="23"/>
    </row>
    <row r="77" spans="2:19" ht="15.95" customHeight="1">
      <c r="S77" s="23"/>
    </row>
    <row r="78" spans="2:19" ht="15.95" customHeight="1">
      <c r="S78" s="23"/>
    </row>
    <row r="79" spans="2:19" ht="15.95" customHeight="1">
      <c r="S79" s="23"/>
    </row>
    <row r="80" spans="2:19" ht="15.95" customHeight="1">
      <c r="S80" s="23"/>
    </row>
    <row r="81" spans="19:19" ht="15.95" customHeight="1">
      <c r="S81" s="23"/>
    </row>
    <row r="82" spans="19:19" ht="15.95" customHeight="1">
      <c r="S82" s="23"/>
    </row>
  </sheetData>
  <sheetProtection sheet="1" selectLockedCells="1"/>
  <mergeCells count="80">
    <mergeCell ref="B52:F52"/>
    <mergeCell ref="B39:E39"/>
    <mergeCell ref="B50:E50"/>
    <mergeCell ref="B51:E51"/>
    <mergeCell ref="B44:E44"/>
    <mergeCell ref="B45:E45"/>
    <mergeCell ref="B46:E46"/>
    <mergeCell ref="B47:E47"/>
    <mergeCell ref="B49:E49"/>
    <mergeCell ref="B59:G64"/>
    <mergeCell ref="G52:G56"/>
    <mergeCell ref="B57:F57"/>
    <mergeCell ref="G36:G47"/>
    <mergeCell ref="B37:E37"/>
    <mergeCell ref="B38:E38"/>
    <mergeCell ref="G48:G51"/>
    <mergeCell ref="B41:E41"/>
    <mergeCell ref="B42:E42"/>
    <mergeCell ref="B43:E43"/>
    <mergeCell ref="B55:E55"/>
    <mergeCell ref="B56:E56"/>
    <mergeCell ref="B36:F36"/>
    <mergeCell ref="B53:E53"/>
    <mergeCell ref="B54:E54"/>
    <mergeCell ref="B48:F48"/>
    <mergeCell ref="B2:G2"/>
    <mergeCell ref="B3:G3"/>
    <mergeCell ref="B4:G4"/>
    <mergeCell ref="B5:G5"/>
    <mergeCell ref="C18:G18"/>
    <mergeCell ref="C16:F16"/>
    <mergeCell ref="C8:G9"/>
    <mergeCell ref="B7:G7"/>
    <mergeCell ref="B21:F21"/>
    <mergeCell ref="B22:F22"/>
    <mergeCell ref="B24:E24"/>
    <mergeCell ref="B27:F27"/>
    <mergeCell ref="J26:V26"/>
    <mergeCell ref="J25:V25"/>
    <mergeCell ref="G27:G35"/>
    <mergeCell ref="B26:E26"/>
    <mergeCell ref="B28:E28"/>
    <mergeCell ref="B29:E29"/>
    <mergeCell ref="B30:E30"/>
    <mergeCell ref="B31:E31"/>
    <mergeCell ref="B32:E32"/>
    <mergeCell ref="B33:E33"/>
    <mergeCell ref="B34:E34"/>
    <mergeCell ref="B35:E35"/>
    <mergeCell ref="J28:V28"/>
    <mergeCell ref="J29:V29"/>
    <mergeCell ref="J30:V30"/>
    <mergeCell ref="J31:V31"/>
    <mergeCell ref="J32:V32"/>
    <mergeCell ref="J33:V33"/>
    <mergeCell ref="J34:V34"/>
    <mergeCell ref="J35:V35"/>
    <mergeCell ref="J37:V37"/>
    <mergeCell ref="J38:V38"/>
    <mergeCell ref="J39:V39"/>
    <mergeCell ref="J41:V41"/>
    <mergeCell ref="J42:V42"/>
    <mergeCell ref="J43:V43"/>
    <mergeCell ref="J55:V55"/>
    <mergeCell ref="J56:V56"/>
    <mergeCell ref="C11:G11"/>
    <mergeCell ref="C12:G12"/>
    <mergeCell ref="C14:G14"/>
    <mergeCell ref="J49:V49"/>
    <mergeCell ref="J50:V50"/>
    <mergeCell ref="J51:V51"/>
    <mergeCell ref="J53:V53"/>
    <mergeCell ref="J54:V54"/>
    <mergeCell ref="J44:V44"/>
    <mergeCell ref="J45:V45"/>
    <mergeCell ref="J46:V46"/>
    <mergeCell ref="J47:V47"/>
    <mergeCell ref="B40:E40"/>
    <mergeCell ref="J40:V40"/>
    <mergeCell ref="B25:E25"/>
  </mergeCells>
  <conditionalFormatting sqref="I25:I27">
    <cfRule type="cellIs" dxfId="9" priority="8" operator="lessThan">
      <formula>3.5</formula>
    </cfRule>
    <cfRule type="cellIs" dxfId="8" priority="9" operator="greaterThan">
      <formula>3.499</formula>
    </cfRule>
  </conditionalFormatting>
  <conditionalFormatting sqref="I36">
    <cfRule type="cellIs" dxfId="7" priority="20" operator="lessThan">
      <formula>3.5</formula>
    </cfRule>
    <cfRule type="cellIs" dxfId="6" priority="21" operator="greaterThan">
      <formula>3.499</formula>
    </cfRule>
  </conditionalFormatting>
  <conditionalFormatting sqref="I48">
    <cfRule type="cellIs" dxfId="5" priority="18" operator="lessThan">
      <formula>3.5</formula>
    </cfRule>
    <cfRule type="cellIs" dxfId="4" priority="19" operator="greaterThan">
      <formula>3.499</formula>
    </cfRule>
  </conditionalFormatting>
  <conditionalFormatting sqref="I52">
    <cfRule type="cellIs" dxfId="3" priority="16" operator="lessThan">
      <formula>3.5</formula>
    </cfRule>
    <cfRule type="cellIs" dxfId="2" priority="17" operator="greaterThan">
      <formula>3.499</formula>
    </cfRule>
  </conditionalFormatting>
  <conditionalFormatting sqref="I57">
    <cfRule type="cellIs" dxfId="1" priority="14" operator="lessThan">
      <formula>3.5</formula>
    </cfRule>
    <cfRule type="cellIs" dxfId="0" priority="15" operator="greaterThan">
      <formula>3.499</formula>
    </cfRule>
  </conditionalFormatting>
  <dataValidations count="2">
    <dataValidation type="list" allowBlank="1" showInputMessage="1" showErrorMessage="1" sqref="B7" xr:uid="{214E3964-EC02-41FD-8D8C-20CB95F92A33}">
      <formula1>$N$7:$N$8</formula1>
    </dataValidation>
    <dataValidation type="list" allowBlank="1" showInputMessage="1" showErrorMessage="1" sqref="G21:G22" xr:uid="{4DEBD87F-02DF-45B4-81F1-966A2CC2B6AB}">
      <formula1>$Q$2:$Q$3</formula1>
    </dataValidation>
  </dataValidations>
  <pageMargins left="0.98425196850393704" right="0.98425196850393704" top="0.98425196850393704" bottom="0.98425196850393704" header="0.51181102362204722" footer="0.51181102362204722"/>
  <pageSetup orientation="portrait" horizontalDpi="0" verticalDpi="0" r:id="rId1"/>
  <extLst>
    <ext xmlns:x14="http://schemas.microsoft.com/office/spreadsheetml/2009/9/main" uri="{CCE6A557-97BC-4b89-ADB6-D9C93CAAB3DF}">
      <x14:dataValidations xmlns:xm="http://schemas.microsoft.com/office/excel/2006/main" count="28">
        <x14:dataValidation type="list" allowBlank="1" showInputMessage="1" showErrorMessage="1" xr:uid="{B8514B49-6FED-46DB-88B3-3C2D8E74D3E1}">
          <x14:formula1>
            <xm:f>Rúbricas!$B$12:$B$16</xm:f>
          </x14:formula1>
          <xm:sqref>J26:V26</xm:sqref>
        </x14:dataValidation>
        <x14:dataValidation type="list" allowBlank="1" showInputMessage="1" showErrorMessage="1" xr:uid="{D27E8667-284E-4F7A-A633-67DB21A33436}">
          <x14:formula1>
            <xm:f>Rúbricas!$B$22:$B$26</xm:f>
          </x14:formula1>
          <xm:sqref>J28:V28</xm:sqref>
        </x14:dataValidation>
        <x14:dataValidation type="list" allowBlank="1" showInputMessage="1" showErrorMessage="1" xr:uid="{9F35A876-3247-4B4F-983C-A2FCCE090D24}">
          <x14:formula1>
            <xm:f>Rúbricas!$B$30:$B$34</xm:f>
          </x14:formula1>
          <xm:sqref>J29:V29</xm:sqref>
        </x14:dataValidation>
        <x14:dataValidation type="list" allowBlank="1" showInputMessage="1" showErrorMessage="1" xr:uid="{4E744767-B8D4-4250-A018-D09D152B60CF}">
          <x14:formula1>
            <xm:f>Rúbricas!$B$38:$B$42</xm:f>
          </x14:formula1>
          <xm:sqref>J30:V30</xm:sqref>
        </x14:dataValidation>
        <x14:dataValidation type="list" allowBlank="1" showInputMessage="1" showErrorMessage="1" xr:uid="{02CDB387-7529-407B-8709-6F44D1EBD590}">
          <x14:formula1>
            <xm:f>Rúbricas!$B$46:$B$50</xm:f>
          </x14:formula1>
          <xm:sqref>J31:V31</xm:sqref>
        </x14:dataValidation>
        <x14:dataValidation type="list" allowBlank="1" showInputMessage="1" showErrorMessage="1" xr:uid="{A67E3CDC-442E-4968-BD59-0978A67C0866}">
          <x14:formula1>
            <xm:f>Rúbricas!$B$54:$B$58</xm:f>
          </x14:formula1>
          <xm:sqref>J32:V32</xm:sqref>
        </x14:dataValidation>
        <x14:dataValidation type="list" allowBlank="1" showInputMessage="1" showErrorMessage="1" xr:uid="{FDB1EA85-E0D5-4775-80F5-7DB495E1282D}">
          <x14:formula1>
            <xm:f>Rúbricas!$B$62:$B$66</xm:f>
          </x14:formula1>
          <xm:sqref>J33:V33</xm:sqref>
        </x14:dataValidation>
        <x14:dataValidation type="list" allowBlank="1" showInputMessage="1" showErrorMessage="1" xr:uid="{65B8CB54-453F-4727-9996-75273B3AFF8C}">
          <x14:formula1>
            <xm:f>Rúbricas!$B$70:$B$74</xm:f>
          </x14:formula1>
          <xm:sqref>J34:V34</xm:sqref>
        </x14:dataValidation>
        <x14:dataValidation type="list" allowBlank="1" showInputMessage="1" showErrorMessage="1" xr:uid="{CC11E965-ABB1-4705-8B05-D6B5F8EF9E9F}">
          <x14:formula1>
            <xm:f>Rúbricas!$B$78:$B$82</xm:f>
          </x14:formula1>
          <xm:sqref>J35:V35</xm:sqref>
        </x14:dataValidation>
        <x14:dataValidation type="list" allowBlank="1" showInputMessage="1" showErrorMessage="1" xr:uid="{945DA8BA-16C2-422A-AC0D-1D41E378062F}">
          <x14:formula1>
            <xm:f>Rúbricas!$B$95:$B$99</xm:f>
          </x14:formula1>
          <xm:sqref>J38:V38</xm:sqref>
        </x14:dataValidation>
        <x14:dataValidation type="list" allowBlank="1" showInputMessage="1" showErrorMessage="1" xr:uid="{C380D383-6176-4432-A583-434581A436FE}">
          <x14:formula1>
            <xm:f>Rúbricas!$B$103:$B$107</xm:f>
          </x14:formula1>
          <xm:sqref>J39:V39</xm:sqref>
        </x14:dataValidation>
        <x14:dataValidation type="list" allowBlank="1" showInputMessage="1" showErrorMessage="1" xr:uid="{B884908B-E296-4233-BF89-896F857D45F7}">
          <x14:formula1>
            <xm:f>Rúbricas!$B$111:$B$115</xm:f>
          </x14:formula1>
          <xm:sqref>J40:V40</xm:sqref>
        </x14:dataValidation>
        <x14:dataValidation type="list" allowBlank="1" showInputMessage="1" showErrorMessage="1" xr:uid="{8A240C52-E8EF-4A84-8BD4-C30A17880884}">
          <x14:formula1>
            <xm:f>Rúbricas!$B$119:$B$123</xm:f>
          </x14:formula1>
          <xm:sqref>J41:V41</xm:sqref>
        </x14:dataValidation>
        <x14:dataValidation type="list" allowBlank="1" showInputMessage="1" showErrorMessage="1" xr:uid="{A9F04055-B6A3-4F96-8338-5CD2087337CA}">
          <x14:formula1>
            <xm:f>Rúbricas!$B$127:$B$131</xm:f>
          </x14:formula1>
          <xm:sqref>J42:V42</xm:sqref>
        </x14:dataValidation>
        <x14:dataValidation type="list" allowBlank="1" showInputMessage="1" showErrorMessage="1" xr:uid="{4D1F3A07-EA87-40F9-B583-8B8B79045878}">
          <x14:formula1>
            <xm:f>Rúbricas!$B$135:$B$139</xm:f>
          </x14:formula1>
          <xm:sqref>J43:V43</xm:sqref>
        </x14:dataValidation>
        <x14:dataValidation type="list" allowBlank="1" showInputMessage="1" showErrorMessage="1" xr:uid="{068316F3-3BA3-48B6-8834-619A181905FD}">
          <x14:formula1>
            <xm:f>Rúbricas!$B$143:$B$147</xm:f>
          </x14:formula1>
          <xm:sqref>J44:V44</xm:sqref>
        </x14:dataValidation>
        <x14:dataValidation type="list" allowBlank="1" showInputMessage="1" showErrorMessage="1" xr:uid="{C45F2C5A-B1C5-4A4A-8ED6-C816DEF82F93}">
          <x14:formula1>
            <xm:f>Rúbricas!$B$151:$B$155</xm:f>
          </x14:formula1>
          <xm:sqref>J45:V45</xm:sqref>
        </x14:dataValidation>
        <x14:dataValidation type="list" allowBlank="1" showInputMessage="1" showErrorMessage="1" xr:uid="{9C5278D7-907B-42D7-8A30-FBA5947147B9}">
          <x14:formula1>
            <xm:f>Rúbricas!$B$159:$B$163</xm:f>
          </x14:formula1>
          <xm:sqref>J46:V46</xm:sqref>
        </x14:dataValidation>
        <x14:dataValidation type="list" allowBlank="1" showInputMessage="1" showErrorMessage="1" xr:uid="{57C40B6F-6F05-4865-BEF2-2CB758FD20CD}">
          <x14:formula1>
            <xm:f>Rúbricas!$B$167:$B$171</xm:f>
          </x14:formula1>
          <xm:sqref>J47:V47</xm:sqref>
        </x14:dataValidation>
        <x14:dataValidation type="list" allowBlank="1" showInputMessage="1" showErrorMessage="1" xr:uid="{5AF3168D-BF8D-44C7-9996-835D3F0D2AB8}">
          <x14:formula1>
            <xm:f>Rúbricas!$B$176:$B$180</xm:f>
          </x14:formula1>
          <xm:sqref>J49:V49</xm:sqref>
        </x14:dataValidation>
        <x14:dataValidation type="list" allowBlank="1" showInputMessage="1" showErrorMessage="1" xr:uid="{9E9239D8-0C7C-45C6-8D3F-24BA77C84601}">
          <x14:formula1>
            <xm:f>Rúbricas!$B$184:$B$188</xm:f>
          </x14:formula1>
          <xm:sqref>J50:V50</xm:sqref>
        </x14:dataValidation>
        <x14:dataValidation type="list" allowBlank="1" showInputMessage="1" showErrorMessage="1" xr:uid="{183AA634-E19F-4237-BAEF-71AA6130B2EB}">
          <x14:formula1>
            <xm:f>Rúbricas!$B$192:$B$196</xm:f>
          </x14:formula1>
          <xm:sqref>J51:V51</xm:sqref>
        </x14:dataValidation>
        <x14:dataValidation type="list" allowBlank="1" showInputMessage="1" showErrorMessage="1" xr:uid="{D2F0D557-929B-467F-B974-2C6D43B1FD0E}">
          <x14:formula1>
            <xm:f>Rúbricas!$B$201:$B$205</xm:f>
          </x14:formula1>
          <xm:sqref>J53:V53</xm:sqref>
        </x14:dataValidation>
        <x14:dataValidation type="list" allowBlank="1" showInputMessage="1" showErrorMessage="1" xr:uid="{33832D9D-B626-4DB8-BF81-5F000F96F195}">
          <x14:formula1>
            <xm:f>Rúbricas!$B$209:$B$213</xm:f>
          </x14:formula1>
          <xm:sqref>J54:V54</xm:sqref>
        </x14:dataValidation>
        <x14:dataValidation type="list" allowBlank="1" showInputMessage="1" showErrorMessage="1" xr:uid="{9E9BAED1-F459-4A41-AE54-60A2D58B3BB9}">
          <x14:formula1>
            <xm:f>Rúbricas!$B$217:$B$221</xm:f>
          </x14:formula1>
          <xm:sqref>J55:V55</xm:sqref>
        </x14:dataValidation>
        <x14:dataValidation type="list" allowBlank="1" showInputMessage="1" showErrorMessage="1" xr:uid="{5880509E-633D-4FD0-9E4D-E036A7FE733E}">
          <x14:formula1>
            <xm:f>Rúbricas!$B$225:$B$229</xm:f>
          </x14:formula1>
          <xm:sqref>J56:V56</xm:sqref>
        </x14:dataValidation>
        <x14:dataValidation type="list" allowBlank="1" showInputMessage="1" showErrorMessage="1" xr:uid="{C649E02E-5955-4012-BBC6-1D3DDC53983B}">
          <x14:formula1>
            <xm:f>Rúbricas!$B$87:$B$91</xm:f>
          </x14:formula1>
          <xm:sqref>J37:V37</xm:sqref>
        </x14:dataValidation>
        <x14:dataValidation type="list" allowBlank="1" showInputMessage="1" showErrorMessage="1" xr:uid="{51ED99AF-A3D4-4763-BD10-9E52DB23EC2A}">
          <x14:formula1>
            <xm:f>Rúbricas!$B$3:$B$7</xm:f>
          </x14:formula1>
          <xm:sqref>J25:V25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D3E0C3-FD74-4118-859F-F286624F78B8}">
  <dimension ref="A1:C229"/>
  <sheetViews>
    <sheetView showGridLines="0" zoomScale="115" zoomScaleNormal="115" workbookViewId="0">
      <selection activeCell="F9" sqref="F9"/>
    </sheetView>
  </sheetViews>
  <sheetFormatPr defaultColWidth="11.42578125" defaultRowHeight="12.75"/>
  <cols>
    <col min="1" max="1" width="15.7109375" customWidth="1"/>
    <col min="2" max="2" width="96.5703125" customWidth="1"/>
    <col min="3" max="3" width="6.28515625" customWidth="1"/>
  </cols>
  <sheetData>
    <row r="1" spans="1:3">
      <c r="A1" s="69" t="s">
        <v>27</v>
      </c>
      <c r="B1" s="70"/>
      <c r="C1" s="70"/>
    </row>
    <row r="2" spans="1:3">
      <c r="A2" s="3" t="s">
        <v>91</v>
      </c>
      <c r="B2" s="3" t="s">
        <v>92</v>
      </c>
      <c r="C2" s="6" t="s">
        <v>93</v>
      </c>
    </row>
    <row r="3" spans="1:3" ht="25.5">
      <c r="A3" s="4" t="s">
        <v>94</v>
      </c>
      <c r="B3" s="5" t="s">
        <v>95</v>
      </c>
      <c r="C3" s="31">
        <v>5</v>
      </c>
    </row>
    <row r="4" spans="1:3" ht="25.5">
      <c r="A4" s="4" t="s">
        <v>96</v>
      </c>
      <c r="B4" s="5" t="s">
        <v>28</v>
      </c>
      <c r="C4" s="31">
        <v>4</v>
      </c>
    </row>
    <row r="5" spans="1:3" ht="25.5">
      <c r="A5" s="4" t="s">
        <v>97</v>
      </c>
      <c r="B5" s="5" t="s">
        <v>98</v>
      </c>
      <c r="C5" s="31">
        <v>3</v>
      </c>
    </row>
    <row r="6" spans="1:3">
      <c r="A6" s="4" t="s">
        <v>99</v>
      </c>
      <c r="B6" s="5" t="s">
        <v>100</v>
      </c>
      <c r="C6" s="31">
        <v>2</v>
      </c>
    </row>
    <row r="7" spans="1:3" ht="25.5">
      <c r="A7" s="4" t="s">
        <v>101</v>
      </c>
      <c r="B7" s="5" t="s">
        <v>102</v>
      </c>
      <c r="C7" s="31">
        <v>1</v>
      </c>
    </row>
    <row r="10" spans="1:3">
      <c r="A10" s="69" t="s">
        <v>103</v>
      </c>
      <c r="B10" s="70"/>
      <c r="C10" s="70"/>
    </row>
    <row r="11" spans="1:3">
      <c r="A11" s="3" t="s">
        <v>91</v>
      </c>
      <c r="B11" s="3" t="s">
        <v>92</v>
      </c>
      <c r="C11" s="6" t="s">
        <v>93</v>
      </c>
    </row>
    <row r="12" spans="1:3" ht="38.25">
      <c r="A12" s="4" t="s">
        <v>94</v>
      </c>
      <c r="B12" s="5" t="s">
        <v>104</v>
      </c>
      <c r="C12" s="31">
        <v>5</v>
      </c>
    </row>
    <row r="13" spans="1:3" ht="25.5">
      <c r="A13" s="4" t="s">
        <v>96</v>
      </c>
      <c r="B13" s="5" t="s">
        <v>30</v>
      </c>
      <c r="C13" s="31">
        <v>4</v>
      </c>
    </row>
    <row r="14" spans="1:3" ht="25.5">
      <c r="A14" s="4" t="s">
        <v>97</v>
      </c>
      <c r="B14" s="5" t="s">
        <v>105</v>
      </c>
      <c r="C14" s="31">
        <v>3</v>
      </c>
    </row>
    <row r="15" spans="1:3" ht="25.5">
      <c r="A15" s="4" t="s">
        <v>99</v>
      </c>
      <c r="B15" s="5" t="s">
        <v>106</v>
      </c>
      <c r="C15" s="31">
        <v>2</v>
      </c>
    </row>
    <row r="16" spans="1:3" ht="25.5">
      <c r="A16" s="4" t="s">
        <v>101</v>
      </c>
      <c r="B16" s="5" t="s">
        <v>107</v>
      </c>
      <c r="C16" s="31">
        <v>1</v>
      </c>
    </row>
    <row r="19" spans="1:3">
      <c r="A19" s="67" t="s">
        <v>108</v>
      </c>
      <c r="B19" s="68"/>
      <c r="C19" s="68"/>
    </row>
    <row r="20" spans="1:3">
      <c r="A20" s="7" t="s">
        <v>109</v>
      </c>
    </row>
    <row r="21" spans="1:3">
      <c r="A21" s="3" t="s">
        <v>91</v>
      </c>
      <c r="B21" s="3" t="s">
        <v>92</v>
      </c>
      <c r="C21" s="6" t="s">
        <v>93</v>
      </c>
    </row>
    <row r="22" spans="1:3" ht="51">
      <c r="A22" s="4" t="s">
        <v>94</v>
      </c>
      <c r="B22" s="5" t="s">
        <v>33</v>
      </c>
      <c r="C22" s="31">
        <v>5</v>
      </c>
    </row>
    <row r="23" spans="1:3" ht="25.5">
      <c r="A23" s="4" t="s">
        <v>96</v>
      </c>
      <c r="B23" s="5" t="s">
        <v>110</v>
      </c>
      <c r="C23" s="31">
        <v>4</v>
      </c>
    </row>
    <row r="24" spans="1:3" ht="25.5">
      <c r="A24" s="4" t="s">
        <v>97</v>
      </c>
      <c r="B24" s="5" t="s">
        <v>111</v>
      </c>
      <c r="C24" s="31">
        <v>3</v>
      </c>
    </row>
    <row r="25" spans="1:3" ht="25.5">
      <c r="A25" s="4" t="s">
        <v>99</v>
      </c>
      <c r="B25" s="5" t="s">
        <v>112</v>
      </c>
      <c r="C25" s="31">
        <v>2</v>
      </c>
    </row>
    <row r="26" spans="1:3" ht="25.5">
      <c r="A26" s="4" t="s">
        <v>101</v>
      </c>
      <c r="B26" s="5" t="s">
        <v>113</v>
      </c>
      <c r="C26" s="31">
        <v>1</v>
      </c>
    </row>
    <row r="27" spans="1:3">
      <c r="A27" s="2"/>
      <c r="B27" s="1"/>
    </row>
    <row r="28" spans="1:3">
      <c r="A28" s="7" t="s">
        <v>34</v>
      </c>
    </row>
    <row r="29" spans="1:3">
      <c r="A29" s="3" t="s">
        <v>91</v>
      </c>
      <c r="B29" s="3" t="s">
        <v>92</v>
      </c>
      <c r="C29" s="6" t="s">
        <v>93</v>
      </c>
    </row>
    <row r="30" spans="1:3" ht="51">
      <c r="A30" s="4" t="s">
        <v>94</v>
      </c>
      <c r="B30" s="5" t="s">
        <v>114</v>
      </c>
      <c r="C30" s="31">
        <v>5</v>
      </c>
    </row>
    <row r="31" spans="1:3" ht="38.25">
      <c r="A31" s="4" t="s">
        <v>96</v>
      </c>
      <c r="B31" s="5" t="s">
        <v>115</v>
      </c>
      <c r="C31" s="31">
        <v>4</v>
      </c>
    </row>
    <row r="32" spans="1:3" ht="25.5">
      <c r="A32" s="4" t="s">
        <v>97</v>
      </c>
      <c r="B32" s="5" t="s">
        <v>116</v>
      </c>
      <c r="C32" s="31">
        <v>3</v>
      </c>
    </row>
    <row r="33" spans="1:3" ht="25.5">
      <c r="A33" s="4" t="s">
        <v>99</v>
      </c>
      <c r="B33" s="5" t="s">
        <v>117</v>
      </c>
      <c r="C33" s="31">
        <v>2</v>
      </c>
    </row>
    <row r="34" spans="1:3" ht="25.5">
      <c r="A34" s="4" t="s">
        <v>101</v>
      </c>
      <c r="B34" s="5" t="s">
        <v>35</v>
      </c>
      <c r="C34" s="31">
        <v>1</v>
      </c>
    </row>
    <row r="36" spans="1:3">
      <c r="A36" s="7" t="s">
        <v>36</v>
      </c>
    </row>
    <row r="37" spans="1:3">
      <c r="A37" s="3" t="s">
        <v>91</v>
      </c>
      <c r="B37" s="3" t="s">
        <v>92</v>
      </c>
      <c r="C37" s="6" t="s">
        <v>93</v>
      </c>
    </row>
    <row r="38" spans="1:3" ht="38.25">
      <c r="A38" s="4" t="s">
        <v>94</v>
      </c>
      <c r="B38" s="5" t="s">
        <v>118</v>
      </c>
      <c r="C38" s="31">
        <v>5</v>
      </c>
    </row>
    <row r="39" spans="1:3" ht="38.25">
      <c r="A39" s="4" t="s">
        <v>96</v>
      </c>
      <c r="B39" s="5" t="s">
        <v>119</v>
      </c>
      <c r="C39" s="31">
        <v>4</v>
      </c>
    </row>
    <row r="40" spans="1:3" ht="25.5">
      <c r="A40" s="4" t="s">
        <v>97</v>
      </c>
      <c r="B40" s="5" t="s">
        <v>120</v>
      </c>
      <c r="C40" s="31">
        <v>3</v>
      </c>
    </row>
    <row r="41" spans="1:3" ht="25.5">
      <c r="A41" s="4" t="s">
        <v>99</v>
      </c>
      <c r="B41" s="5" t="s">
        <v>37</v>
      </c>
      <c r="C41" s="31">
        <v>2</v>
      </c>
    </row>
    <row r="42" spans="1:3" ht="25.5">
      <c r="A42" s="4" t="s">
        <v>101</v>
      </c>
      <c r="B42" s="5" t="s">
        <v>121</v>
      </c>
      <c r="C42" s="31">
        <v>1</v>
      </c>
    </row>
    <row r="44" spans="1:3">
      <c r="A44" s="7" t="s">
        <v>38</v>
      </c>
    </row>
    <row r="45" spans="1:3">
      <c r="A45" s="3" t="s">
        <v>91</v>
      </c>
      <c r="B45" s="3" t="s">
        <v>92</v>
      </c>
      <c r="C45" s="6" t="s">
        <v>93</v>
      </c>
    </row>
    <row r="46" spans="1:3" ht="51">
      <c r="A46" s="4" t="s">
        <v>94</v>
      </c>
      <c r="B46" s="5" t="s">
        <v>39</v>
      </c>
      <c r="C46" s="31">
        <v>5</v>
      </c>
    </row>
    <row r="47" spans="1:3" ht="38.25">
      <c r="A47" s="4" t="s">
        <v>96</v>
      </c>
      <c r="B47" s="5" t="s">
        <v>122</v>
      </c>
      <c r="C47" s="31">
        <v>4</v>
      </c>
    </row>
    <row r="48" spans="1:3" ht="25.5">
      <c r="A48" s="4" t="s">
        <v>97</v>
      </c>
      <c r="B48" s="5" t="s">
        <v>123</v>
      </c>
      <c r="C48" s="31">
        <v>3</v>
      </c>
    </row>
    <row r="49" spans="1:3" ht="25.5">
      <c r="A49" s="4" t="s">
        <v>99</v>
      </c>
      <c r="B49" s="5" t="s">
        <v>124</v>
      </c>
      <c r="C49" s="31">
        <v>2</v>
      </c>
    </row>
    <row r="50" spans="1:3" ht="25.5">
      <c r="A50" s="4" t="s">
        <v>101</v>
      </c>
      <c r="B50" s="5" t="s">
        <v>125</v>
      </c>
      <c r="C50" s="31">
        <v>1</v>
      </c>
    </row>
    <row r="52" spans="1:3">
      <c r="A52" s="7" t="s">
        <v>40</v>
      </c>
    </row>
    <row r="53" spans="1:3">
      <c r="A53" s="3" t="s">
        <v>91</v>
      </c>
      <c r="B53" s="3" t="s">
        <v>92</v>
      </c>
      <c r="C53" s="6" t="s">
        <v>93</v>
      </c>
    </row>
    <row r="54" spans="1:3" ht="38.25">
      <c r="A54" s="4" t="s">
        <v>94</v>
      </c>
      <c r="B54" s="5" t="s">
        <v>126</v>
      </c>
      <c r="C54" s="31">
        <v>5</v>
      </c>
    </row>
    <row r="55" spans="1:3" ht="25.5">
      <c r="A55" s="4" t="s">
        <v>96</v>
      </c>
      <c r="B55" s="5" t="s">
        <v>41</v>
      </c>
      <c r="C55" s="31">
        <v>4</v>
      </c>
    </row>
    <row r="56" spans="1:3" ht="25.5">
      <c r="A56" s="4" t="s">
        <v>97</v>
      </c>
      <c r="B56" s="5" t="s">
        <v>127</v>
      </c>
      <c r="C56" s="31">
        <v>3</v>
      </c>
    </row>
    <row r="57" spans="1:3" ht="25.5">
      <c r="A57" s="4" t="s">
        <v>99</v>
      </c>
      <c r="B57" s="5" t="s">
        <v>128</v>
      </c>
      <c r="C57" s="31">
        <v>2</v>
      </c>
    </row>
    <row r="58" spans="1:3" ht="25.5">
      <c r="A58" s="4" t="s">
        <v>101</v>
      </c>
      <c r="B58" s="5" t="s">
        <v>129</v>
      </c>
      <c r="C58" s="31">
        <v>1</v>
      </c>
    </row>
    <row r="60" spans="1:3">
      <c r="A60" s="7" t="s">
        <v>42</v>
      </c>
    </row>
    <row r="61" spans="1:3">
      <c r="A61" s="3" t="s">
        <v>91</v>
      </c>
      <c r="B61" s="3" t="s">
        <v>92</v>
      </c>
      <c r="C61" s="6" t="s">
        <v>93</v>
      </c>
    </row>
    <row r="62" spans="1:3" ht="51">
      <c r="A62" s="4" t="s">
        <v>94</v>
      </c>
      <c r="B62" s="5" t="s">
        <v>43</v>
      </c>
      <c r="C62" s="31">
        <v>5</v>
      </c>
    </row>
    <row r="63" spans="1:3" ht="25.5">
      <c r="A63" s="4" t="s">
        <v>96</v>
      </c>
      <c r="B63" s="5" t="s">
        <v>130</v>
      </c>
      <c r="C63" s="31">
        <v>4</v>
      </c>
    </row>
    <row r="64" spans="1:3" ht="25.5">
      <c r="A64" s="4" t="s">
        <v>97</v>
      </c>
      <c r="B64" s="5" t="s">
        <v>131</v>
      </c>
      <c r="C64" s="31">
        <v>3</v>
      </c>
    </row>
    <row r="65" spans="1:3" ht="25.5">
      <c r="A65" s="4" t="s">
        <v>99</v>
      </c>
      <c r="B65" s="5" t="s">
        <v>132</v>
      </c>
      <c r="C65" s="31">
        <v>2</v>
      </c>
    </row>
    <row r="66" spans="1:3" ht="25.5">
      <c r="A66" s="4" t="s">
        <v>101</v>
      </c>
      <c r="B66" s="5" t="s">
        <v>133</v>
      </c>
      <c r="C66" s="31">
        <v>1</v>
      </c>
    </row>
    <row r="68" spans="1:3">
      <c r="A68" s="7" t="s">
        <v>44</v>
      </c>
    </row>
    <row r="69" spans="1:3">
      <c r="A69" s="3" t="s">
        <v>91</v>
      </c>
      <c r="B69" s="3" t="s">
        <v>92</v>
      </c>
      <c r="C69" s="6" t="s">
        <v>93</v>
      </c>
    </row>
    <row r="70" spans="1:3" ht="38.25">
      <c r="A70" s="4" t="s">
        <v>94</v>
      </c>
      <c r="B70" s="5" t="s">
        <v>134</v>
      </c>
      <c r="C70" s="31">
        <v>5</v>
      </c>
    </row>
    <row r="71" spans="1:3" ht="25.5">
      <c r="A71" s="4" t="s">
        <v>96</v>
      </c>
      <c r="B71" s="5" t="s">
        <v>135</v>
      </c>
      <c r="C71" s="31">
        <v>4</v>
      </c>
    </row>
    <row r="72" spans="1:3" ht="25.5">
      <c r="A72" s="4" t="s">
        <v>97</v>
      </c>
      <c r="B72" s="5" t="s">
        <v>45</v>
      </c>
      <c r="C72" s="31">
        <v>3</v>
      </c>
    </row>
    <row r="73" spans="1:3" ht="25.5">
      <c r="A73" s="4" t="s">
        <v>99</v>
      </c>
      <c r="B73" s="5" t="s">
        <v>136</v>
      </c>
      <c r="C73" s="31">
        <v>2</v>
      </c>
    </row>
    <row r="74" spans="1:3" ht="25.5">
      <c r="A74" s="4" t="s">
        <v>101</v>
      </c>
      <c r="B74" s="5" t="s">
        <v>137</v>
      </c>
      <c r="C74" s="31">
        <v>1</v>
      </c>
    </row>
    <row r="76" spans="1:3">
      <c r="A76" s="7" t="s">
        <v>46</v>
      </c>
    </row>
    <row r="77" spans="1:3">
      <c r="A77" s="3" t="s">
        <v>91</v>
      </c>
      <c r="B77" s="3" t="s">
        <v>92</v>
      </c>
      <c r="C77" s="6" t="s">
        <v>93</v>
      </c>
    </row>
    <row r="78" spans="1:3" ht="51">
      <c r="A78" s="4" t="s">
        <v>94</v>
      </c>
      <c r="B78" s="5" t="s">
        <v>47</v>
      </c>
      <c r="C78" s="31">
        <v>5</v>
      </c>
    </row>
    <row r="79" spans="1:3" ht="25.5">
      <c r="A79" s="4" t="s">
        <v>96</v>
      </c>
      <c r="B79" s="5" t="s">
        <v>138</v>
      </c>
      <c r="C79" s="31">
        <v>4</v>
      </c>
    </row>
    <row r="80" spans="1:3" ht="25.5">
      <c r="A80" s="4" t="s">
        <v>97</v>
      </c>
      <c r="B80" s="5" t="s">
        <v>139</v>
      </c>
      <c r="C80" s="31">
        <v>3</v>
      </c>
    </row>
    <row r="81" spans="1:3" ht="25.5">
      <c r="A81" s="4" t="s">
        <v>99</v>
      </c>
      <c r="B81" s="5" t="s">
        <v>140</v>
      </c>
      <c r="C81" s="31">
        <v>2</v>
      </c>
    </row>
    <row r="82" spans="1:3" ht="25.5">
      <c r="A82" s="4" t="s">
        <v>101</v>
      </c>
      <c r="B82" s="5" t="s">
        <v>141</v>
      </c>
      <c r="C82" s="31">
        <v>1</v>
      </c>
    </row>
    <row r="84" spans="1:3">
      <c r="A84" s="67" t="s">
        <v>142</v>
      </c>
      <c r="B84" s="68"/>
      <c r="C84" s="68"/>
    </row>
    <row r="85" spans="1:3">
      <c r="A85" s="7" t="s">
        <v>49</v>
      </c>
    </row>
    <row r="86" spans="1:3">
      <c r="A86" s="3" t="s">
        <v>91</v>
      </c>
      <c r="B86" s="3" t="s">
        <v>92</v>
      </c>
      <c r="C86" s="6" t="s">
        <v>93</v>
      </c>
    </row>
    <row r="87" spans="1:3" ht="38.25">
      <c r="A87" s="4" t="s">
        <v>94</v>
      </c>
      <c r="B87" s="5" t="s">
        <v>143</v>
      </c>
      <c r="C87" s="31">
        <v>5</v>
      </c>
    </row>
    <row r="88" spans="1:3" ht="25.5">
      <c r="A88" s="4" t="s">
        <v>96</v>
      </c>
      <c r="B88" s="5" t="s">
        <v>50</v>
      </c>
      <c r="C88" s="31">
        <v>4</v>
      </c>
    </row>
    <row r="89" spans="1:3" ht="25.5">
      <c r="A89" s="4" t="s">
        <v>97</v>
      </c>
      <c r="B89" s="5" t="s">
        <v>144</v>
      </c>
      <c r="C89" s="31">
        <v>3</v>
      </c>
    </row>
    <row r="90" spans="1:3" ht="25.5">
      <c r="A90" s="4" t="s">
        <v>99</v>
      </c>
      <c r="B90" s="5" t="s">
        <v>145</v>
      </c>
      <c r="C90" s="31">
        <v>2</v>
      </c>
    </row>
    <row r="91" spans="1:3" ht="25.5">
      <c r="A91" s="4" t="s">
        <v>101</v>
      </c>
      <c r="B91" s="5" t="s">
        <v>146</v>
      </c>
      <c r="C91" s="31">
        <v>1</v>
      </c>
    </row>
    <row r="93" spans="1:3">
      <c r="A93" s="7" t="s">
        <v>51</v>
      </c>
    </row>
    <row r="94" spans="1:3">
      <c r="A94" s="3" t="s">
        <v>91</v>
      </c>
      <c r="B94" s="3" t="s">
        <v>92</v>
      </c>
      <c r="C94" s="6" t="s">
        <v>93</v>
      </c>
    </row>
    <row r="95" spans="1:3" ht="51">
      <c r="A95" s="4" t="s">
        <v>94</v>
      </c>
      <c r="B95" s="5" t="s">
        <v>147</v>
      </c>
      <c r="C95" s="31">
        <v>5</v>
      </c>
    </row>
    <row r="96" spans="1:3" ht="38.25">
      <c r="A96" s="4" t="s">
        <v>96</v>
      </c>
      <c r="B96" s="5" t="s">
        <v>148</v>
      </c>
      <c r="C96" s="31">
        <v>4</v>
      </c>
    </row>
    <row r="97" spans="1:3" ht="25.5">
      <c r="A97" s="4" t="s">
        <v>97</v>
      </c>
      <c r="B97" s="5" t="s">
        <v>149</v>
      </c>
      <c r="C97" s="31">
        <v>3</v>
      </c>
    </row>
    <row r="98" spans="1:3" ht="25.5">
      <c r="A98" s="4" t="s">
        <v>99</v>
      </c>
      <c r="B98" s="5" t="s">
        <v>150</v>
      </c>
      <c r="C98" s="31">
        <v>2</v>
      </c>
    </row>
    <row r="99" spans="1:3" ht="25.5">
      <c r="A99" s="4" t="s">
        <v>101</v>
      </c>
      <c r="B99" s="5" t="s">
        <v>151</v>
      </c>
      <c r="C99" s="31">
        <v>1</v>
      </c>
    </row>
    <row r="100" spans="1:3">
      <c r="A100" s="2"/>
      <c r="B100" s="1"/>
    </row>
    <row r="101" spans="1:3">
      <c r="A101" s="7" t="s">
        <v>152</v>
      </c>
    </row>
    <row r="102" spans="1:3">
      <c r="A102" s="3" t="s">
        <v>91</v>
      </c>
      <c r="B102" s="3" t="s">
        <v>92</v>
      </c>
      <c r="C102" s="6" t="s">
        <v>93</v>
      </c>
    </row>
    <row r="103" spans="1:3" ht="51">
      <c r="A103" s="4" t="s">
        <v>94</v>
      </c>
      <c r="B103" s="5" t="s">
        <v>153</v>
      </c>
      <c r="C103" s="31">
        <v>5</v>
      </c>
    </row>
    <row r="104" spans="1:3" ht="38.25">
      <c r="A104" s="4" t="s">
        <v>96</v>
      </c>
      <c r="B104" s="5" t="s">
        <v>154</v>
      </c>
      <c r="C104" s="31">
        <v>4</v>
      </c>
    </row>
    <row r="105" spans="1:3" ht="38.25">
      <c r="A105" s="4" t="s">
        <v>97</v>
      </c>
      <c r="B105" s="5" t="s">
        <v>155</v>
      </c>
      <c r="C105" s="31">
        <v>3</v>
      </c>
    </row>
    <row r="106" spans="1:3" ht="25.5">
      <c r="A106" s="4" t="s">
        <v>99</v>
      </c>
      <c r="B106" s="5" t="s">
        <v>156</v>
      </c>
      <c r="C106" s="31">
        <v>2</v>
      </c>
    </row>
    <row r="107" spans="1:3" ht="25.5">
      <c r="A107" s="4" t="s">
        <v>101</v>
      </c>
      <c r="B107" s="5" t="s">
        <v>54</v>
      </c>
      <c r="C107" s="31">
        <v>1</v>
      </c>
    </row>
    <row r="109" spans="1:3">
      <c r="A109" s="7" t="s">
        <v>157</v>
      </c>
    </row>
    <row r="110" spans="1:3">
      <c r="A110" s="3" t="s">
        <v>91</v>
      </c>
      <c r="B110" s="3" t="s">
        <v>92</v>
      </c>
      <c r="C110" s="6" t="s">
        <v>93</v>
      </c>
    </row>
    <row r="111" spans="1:3" ht="38.25">
      <c r="A111" s="4" t="s">
        <v>94</v>
      </c>
      <c r="B111" s="5" t="s">
        <v>158</v>
      </c>
      <c r="C111" s="31">
        <v>5</v>
      </c>
    </row>
    <row r="112" spans="1:3" ht="38.25">
      <c r="A112" s="4" t="s">
        <v>96</v>
      </c>
      <c r="B112" s="5" t="s">
        <v>56</v>
      </c>
      <c r="C112" s="31">
        <v>4</v>
      </c>
    </row>
    <row r="113" spans="1:3" ht="25.5">
      <c r="A113" s="4" t="s">
        <v>97</v>
      </c>
      <c r="B113" s="5" t="s">
        <v>159</v>
      </c>
      <c r="C113" s="31">
        <v>3</v>
      </c>
    </row>
    <row r="114" spans="1:3" ht="25.5">
      <c r="A114" s="4" t="s">
        <v>99</v>
      </c>
      <c r="B114" s="5" t="s">
        <v>160</v>
      </c>
      <c r="C114" s="31">
        <v>2</v>
      </c>
    </row>
    <row r="115" spans="1:3" ht="25.5">
      <c r="A115" s="4" t="s">
        <v>101</v>
      </c>
      <c r="B115" s="5" t="s">
        <v>161</v>
      </c>
      <c r="C115" s="31">
        <v>1</v>
      </c>
    </row>
    <row r="117" spans="1:3">
      <c r="A117" s="7" t="s">
        <v>57</v>
      </c>
    </row>
    <row r="118" spans="1:3">
      <c r="A118" s="3" t="s">
        <v>91</v>
      </c>
      <c r="B118" s="3" t="s">
        <v>92</v>
      </c>
      <c r="C118" s="6" t="s">
        <v>93</v>
      </c>
    </row>
    <row r="119" spans="1:3" ht="51">
      <c r="A119" s="4" t="s">
        <v>94</v>
      </c>
      <c r="B119" s="5" t="s">
        <v>58</v>
      </c>
      <c r="C119" s="31">
        <v>5</v>
      </c>
    </row>
    <row r="120" spans="1:3" ht="38.25">
      <c r="A120" s="4" t="s">
        <v>96</v>
      </c>
      <c r="B120" s="5" t="s">
        <v>162</v>
      </c>
      <c r="C120" s="31">
        <v>4</v>
      </c>
    </row>
    <row r="121" spans="1:3" ht="25.5">
      <c r="A121" s="4" t="s">
        <v>97</v>
      </c>
      <c r="B121" s="5" t="s">
        <v>163</v>
      </c>
      <c r="C121" s="31">
        <v>3</v>
      </c>
    </row>
    <row r="122" spans="1:3" ht="25.5">
      <c r="A122" s="4" t="s">
        <v>99</v>
      </c>
      <c r="B122" s="5" t="s">
        <v>164</v>
      </c>
      <c r="C122" s="31">
        <v>2</v>
      </c>
    </row>
    <row r="123" spans="1:3" ht="25.5">
      <c r="A123" s="4" t="s">
        <v>101</v>
      </c>
      <c r="B123" s="5" t="s">
        <v>165</v>
      </c>
      <c r="C123" s="31">
        <v>1</v>
      </c>
    </row>
    <row r="125" spans="1:3">
      <c r="A125" s="7" t="s">
        <v>59</v>
      </c>
    </row>
    <row r="126" spans="1:3">
      <c r="A126" s="3" t="s">
        <v>91</v>
      </c>
      <c r="B126" s="3" t="s">
        <v>92</v>
      </c>
      <c r="C126" s="6" t="s">
        <v>93</v>
      </c>
    </row>
    <row r="127" spans="1:3" ht="51">
      <c r="A127" s="4" t="s">
        <v>94</v>
      </c>
      <c r="B127" s="5" t="s">
        <v>166</v>
      </c>
      <c r="C127" s="31">
        <v>5</v>
      </c>
    </row>
    <row r="128" spans="1:3" ht="38.25">
      <c r="A128" s="4" t="s">
        <v>96</v>
      </c>
      <c r="B128" s="5" t="s">
        <v>167</v>
      </c>
      <c r="C128" s="31">
        <v>4</v>
      </c>
    </row>
    <row r="129" spans="1:3" ht="38.25">
      <c r="A129" s="4" t="s">
        <v>97</v>
      </c>
      <c r="B129" s="5" t="s">
        <v>60</v>
      </c>
      <c r="C129" s="31">
        <v>3</v>
      </c>
    </row>
    <row r="130" spans="1:3" ht="25.5">
      <c r="A130" s="4" t="s">
        <v>99</v>
      </c>
      <c r="B130" s="5" t="s">
        <v>168</v>
      </c>
      <c r="C130" s="31">
        <v>2</v>
      </c>
    </row>
    <row r="131" spans="1:3" ht="25.5">
      <c r="A131" s="4" t="s">
        <v>101</v>
      </c>
      <c r="B131" s="5" t="s">
        <v>169</v>
      </c>
      <c r="C131" s="31">
        <v>1</v>
      </c>
    </row>
    <row r="133" spans="1:3">
      <c r="A133" s="7" t="s">
        <v>61</v>
      </c>
    </row>
    <row r="134" spans="1:3">
      <c r="A134" s="3" t="s">
        <v>91</v>
      </c>
      <c r="B134" s="3" t="s">
        <v>92</v>
      </c>
      <c r="C134" s="6" t="s">
        <v>93</v>
      </c>
    </row>
    <row r="135" spans="1:3" ht="51">
      <c r="A135" s="4" t="s">
        <v>94</v>
      </c>
      <c r="B135" s="5" t="s">
        <v>170</v>
      </c>
      <c r="C135" s="31">
        <v>5</v>
      </c>
    </row>
    <row r="136" spans="1:3" ht="38.25">
      <c r="A136" s="4" t="s">
        <v>96</v>
      </c>
      <c r="B136" s="5" t="s">
        <v>171</v>
      </c>
      <c r="C136" s="31">
        <v>4</v>
      </c>
    </row>
    <row r="137" spans="1:3" ht="25.5">
      <c r="A137" s="4" t="s">
        <v>97</v>
      </c>
      <c r="B137" s="5" t="s">
        <v>62</v>
      </c>
      <c r="C137" s="31">
        <v>3</v>
      </c>
    </row>
    <row r="138" spans="1:3" ht="25.5">
      <c r="A138" s="4" t="s">
        <v>99</v>
      </c>
      <c r="B138" s="5" t="s">
        <v>172</v>
      </c>
      <c r="C138" s="31">
        <v>2</v>
      </c>
    </row>
    <row r="139" spans="1:3" ht="25.5">
      <c r="A139" s="4" t="s">
        <v>101</v>
      </c>
      <c r="B139" s="5" t="s">
        <v>173</v>
      </c>
      <c r="C139" s="31">
        <v>1</v>
      </c>
    </row>
    <row r="141" spans="1:3">
      <c r="A141" s="7" t="s">
        <v>63</v>
      </c>
    </row>
    <row r="142" spans="1:3">
      <c r="A142" s="3" t="s">
        <v>91</v>
      </c>
      <c r="B142" s="3" t="s">
        <v>92</v>
      </c>
      <c r="C142" s="6" t="s">
        <v>93</v>
      </c>
    </row>
    <row r="143" spans="1:3" ht="51">
      <c r="A143" s="4" t="s">
        <v>94</v>
      </c>
      <c r="B143" s="5" t="s">
        <v>174</v>
      </c>
      <c r="C143" s="31">
        <v>5</v>
      </c>
    </row>
    <row r="144" spans="1:3" ht="25.5">
      <c r="A144" s="4" t="s">
        <v>96</v>
      </c>
      <c r="B144" s="5" t="s">
        <v>64</v>
      </c>
      <c r="C144" s="31">
        <v>4</v>
      </c>
    </row>
    <row r="145" spans="1:3" ht="25.5">
      <c r="A145" s="4" t="s">
        <v>97</v>
      </c>
      <c r="B145" s="5" t="s">
        <v>175</v>
      </c>
      <c r="C145" s="31">
        <v>3</v>
      </c>
    </row>
    <row r="146" spans="1:3" ht="25.5">
      <c r="A146" s="4" t="s">
        <v>99</v>
      </c>
      <c r="B146" s="5" t="s">
        <v>176</v>
      </c>
      <c r="C146" s="31">
        <v>2</v>
      </c>
    </row>
    <row r="147" spans="1:3" ht="25.5">
      <c r="A147" s="4" t="s">
        <v>101</v>
      </c>
      <c r="B147" s="5" t="s">
        <v>177</v>
      </c>
      <c r="C147" s="31">
        <v>1</v>
      </c>
    </row>
    <row r="149" spans="1:3">
      <c r="A149" s="7" t="s">
        <v>178</v>
      </c>
    </row>
    <row r="150" spans="1:3">
      <c r="A150" s="3" t="s">
        <v>91</v>
      </c>
      <c r="B150" s="3" t="s">
        <v>92</v>
      </c>
      <c r="C150" s="6" t="s">
        <v>93</v>
      </c>
    </row>
    <row r="151" spans="1:3" ht="38.25">
      <c r="A151" s="4" t="s">
        <v>94</v>
      </c>
      <c r="B151" s="5" t="s">
        <v>66</v>
      </c>
      <c r="C151" s="31">
        <v>5</v>
      </c>
    </row>
    <row r="152" spans="1:3" ht="38.25">
      <c r="A152" s="4" t="s">
        <v>96</v>
      </c>
      <c r="B152" s="5" t="s">
        <v>179</v>
      </c>
      <c r="C152" s="31">
        <v>4</v>
      </c>
    </row>
    <row r="153" spans="1:3" ht="38.25">
      <c r="A153" s="4" t="s">
        <v>97</v>
      </c>
      <c r="B153" s="5" t="s">
        <v>180</v>
      </c>
      <c r="C153" s="31">
        <v>3</v>
      </c>
    </row>
    <row r="154" spans="1:3" ht="38.25">
      <c r="A154" s="4" t="s">
        <v>99</v>
      </c>
      <c r="B154" s="5" t="s">
        <v>181</v>
      </c>
      <c r="C154" s="31">
        <v>2</v>
      </c>
    </row>
    <row r="155" spans="1:3" ht="25.5">
      <c r="A155" s="4" t="s">
        <v>101</v>
      </c>
      <c r="B155" s="5" t="s">
        <v>182</v>
      </c>
      <c r="C155" s="31">
        <v>1</v>
      </c>
    </row>
    <row r="157" spans="1:3">
      <c r="A157" s="7" t="s">
        <v>67</v>
      </c>
    </row>
    <row r="158" spans="1:3">
      <c r="A158" s="3" t="s">
        <v>91</v>
      </c>
      <c r="B158" s="3" t="s">
        <v>92</v>
      </c>
      <c r="C158" s="6" t="s">
        <v>93</v>
      </c>
    </row>
    <row r="159" spans="1:3" ht="38.25">
      <c r="A159" s="4" t="s">
        <v>94</v>
      </c>
      <c r="B159" s="5" t="s">
        <v>183</v>
      </c>
      <c r="C159" s="31">
        <v>5</v>
      </c>
    </row>
    <row r="160" spans="1:3" ht="38.25">
      <c r="A160" s="4" t="s">
        <v>96</v>
      </c>
      <c r="B160" s="5" t="s">
        <v>184</v>
      </c>
      <c r="C160" s="31">
        <v>4</v>
      </c>
    </row>
    <row r="161" spans="1:3" ht="25.5">
      <c r="A161" s="4" t="s">
        <v>97</v>
      </c>
      <c r="B161" s="5" t="s">
        <v>68</v>
      </c>
      <c r="C161" s="31">
        <v>3</v>
      </c>
    </row>
    <row r="162" spans="1:3" ht="25.5">
      <c r="A162" s="4" t="s">
        <v>99</v>
      </c>
      <c r="B162" s="5" t="s">
        <v>185</v>
      </c>
      <c r="C162" s="31">
        <v>2</v>
      </c>
    </row>
    <row r="163" spans="1:3" ht="25.5">
      <c r="A163" s="4" t="s">
        <v>101</v>
      </c>
      <c r="B163" s="5" t="s">
        <v>186</v>
      </c>
      <c r="C163" s="31">
        <v>1</v>
      </c>
    </row>
    <row r="165" spans="1:3">
      <c r="A165" s="7" t="s">
        <v>69</v>
      </c>
    </row>
    <row r="166" spans="1:3">
      <c r="A166" s="3" t="s">
        <v>91</v>
      </c>
      <c r="B166" s="3" t="s">
        <v>92</v>
      </c>
      <c r="C166" s="6" t="s">
        <v>93</v>
      </c>
    </row>
    <row r="167" spans="1:3" ht="63.75">
      <c r="A167" s="4" t="s">
        <v>94</v>
      </c>
      <c r="B167" s="5" t="s">
        <v>187</v>
      </c>
      <c r="C167" s="31">
        <v>5</v>
      </c>
    </row>
    <row r="168" spans="1:3" ht="38.25">
      <c r="A168" s="4" t="s">
        <v>96</v>
      </c>
      <c r="B168" s="5" t="s">
        <v>188</v>
      </c>
      <c r="C168" s="31">
        <v>4</v>
      </c>
    </row>
    <row r="169" spans="1:3" ht="25.5">
      <c r="A169" s="4" t="s">
        <v>97</v>
      </c>
      <c r="B169" s="5" t="s">
        <v>70</v>
      </c>
      <c r="C169" s="31">
        <v>3</v>
      </c>
    </row>
    <row r="170" spans="1:3" ht="25.5">
      <c r="A170" s="4" t="s">
        <v>99</v>
      </c>
      <c r="B170" s="5" t="s">
        <v>189</v>
      </c>
      <c r="C170" s="31">
        <v>2</v>
      </c>
    </row>
    <row r="171" spans="1:3" ht="25.5">
      <c r="A171" s="4" t="s">
        <v>101</v>
      </c>
      <c r="B171" s="5" t="s">
        <v>190</v>
      </c>
      <c r="C171" s="31">
        <v>1</v>
      </c>
    </row>
    <row r="173" spans="1:3">
      <c r="A173" s="67" t="s">
        <v>191</v>
      </c>
      <c r="B173" s="68"/>
      <c r="C173" s="68"/>
    </row>
    <row r="174" spans="1:3">
      <c r="A174" s="7" t="s">
        <v>72</v>
      </c>
    </row>
    <row r="175" spans="1:3" ht="25.5">
      <c r="A175" s="3" t="s">
        <v>192</v>
      </c>
      <c r="B175" s="3" t="s">
        <v>92</v>
      </c>
      <c r="C175" s="6" t="s">
        <v>93</v>
      </c>
    </row>
    <row r="176" spans="1:3" ht="51">
      <c r="A176" s="4" t="s">
        <v>94</v>
      </c>
      <c r="B176" s="5" t="s">
        <v>73</v>
      </c>
      <c r="C176" s="31">
        <v>5</v>
      </c>
    </row>
    <row r="177" spans="1:3" ht="38.25">
      <c r="A177" s="4" t="s">
        <v>96</v>
      </c>
      <c r="B177" s="5" t="s">
        <v>193</v>
      </c>
      <c r="C177" s="31">
        <v>4</v>
      </c>
    </row>
    <row r="178" spans="1:3" ht="25.5">
      <c r="A178" s="4" t="s">
        <v>97</v>
      </c>
      <c r="B178" s="5" t="s">
        <v>194</v>
      </c>
      <c r="C178" s="31">
        <v>3</v>
      </c>
    </row>
    <row r="179" spans="1:3" ht="38.25">
      <c r="A179" s="4" t="s">
        <v>99</v>
      </c>
      <c r="B179" s="5" t="s">
        <v>195</v>
      </c>
      <c r="C179" s="31">
        <v>2</v>
      </c>
    </row>
    <row r="180" spans="1:3" ht="25.5">
      <c r="A180" s="4" t="s">
        <v>101</v>
      </c>
      <c r="B180" s="5" t="s">
        <v>196</v>
      </c>
      <c r="C180" s="31">
        <v>1</v>
      </c>
    </row>
    <row r="182" spans="1:3">
      <c r="A182" s="7" t="s">
        <v>74</v>
      </c>
    </row>
    <row r="183" spans="1:3">
      <c r="A183" s="3" t="s">
        <v>91</v>
      </c>
      <c r="B183" s="3" t="s">
        <v>92</v>
      </c>
      <c r="C183" s="6" t="s">
        <v>93</v>
      </c>
    </row>
    <row r="184" spans="1:3" ht="76.5">
      <c r="A184" s="4" t="s">
        <v>94</v>
      </c>
      <c r="B184" s="5" t="s">
        <v>197</v>
      </c>
      <c r="C184" s="31">
        <v>5</v>
      </c>
    </row>
    <row r="185" spans="1:3" ht="38.25">
      <c r="A185" s="4" t="s">
        <v>96</v>
      </c>
      <c r="B185" s="5" t="s">
        <v>198</v>
      </c>
      <c r="C185" s="31">
        <v>4</v>
      </c>
    </row>
    <row r="186" spans="1:3" ht="38.25">
      <c r="A186" s="4" t="s">
        <v>97</v>
      </c>
      <c r="B186" s="5" t="s">
        <v>199</v>
      </c>
      <c r="C186" s="31">
        <v>3</v>
      </c>
    </row>
    <row r="187" spans="1:3" ht="38.25">
      <c r="A187" s="4" t="s">
        <v>99</v>
      </c>
      <c r="B187" s="5" t="s">
        <v>200</v>
      </c>
      <c r="C187" s="31">
        <v>2</v>
      </c>
    </row>
    <row r="188" spans="1:3" ht="25.5">
      <c r="A188" s="4" t="s">
        <v>101</v>
      </c>
      <c r="B188" s="5" t="s">
        <v>75</v>
      </c>
      <c r="C188" s="31">
        <v>1</v>
      </c>
    </row>
    <row r="190" spans="1:3">
      <c r="A190" s="7" t="s">
        <v>76</v>
      </c>
    </row>
    <row r="191" spans="1:3">
      <c r="A191" s="3" t="s">
        <v>91</v>
      </c>
      <c r="B191" s="3" t="s">
        <v>92</v>
      </c>
      <c r="C191" s="6" t="s">
        <v>93</v>
      </c>
    </row>
    <row r="192" spans="1:3" ht="51">
      <c r="A192" s="4" t="s">
        <v>94</v>
      </c>
      <c r="B192" s="5" t="s">
        <v>77</v>
      </c>
      <c r="C192" s="31">
        <v>5</v>
      </c>
    </row>
    <row r="193" spans="1:3" ht="38.25">
      <c r="A193" s="4" t="s">
        <v>96</v>
      </c>
      <c r="B193" s="5" t="s">
        <v>201</v>
      </c>
      <c r="C193" s="31">
        <v>4</v>
      </c>
    </row>
    <row r="194" spans="1:3" ht="38.25">
      <c r="A194" s="4" t="s">
        <v>97</v>
      </c>
      <c r="B194" s="5" t="s">
        <v>202</v>
      </c>
      <c r="C194" s="31">
        <v>3</v>
      </c>
    </row>
    <row r="195" spans="1:3" ht="25.5">
      <c r="A195" s="4" t="s">
        <v>99</v>
      </c>
      <c r="B195" s="5" t="s">
        <v>203</v>
      </c>
      <c r="C195" s="31">
        <v>2</v>
      </c>
    </row>
    <row r="196" spans="1:3" ht="25.5">
      <c r="A196" s="4" t="s">
        <v>101</v>
      </c>
      <c r="B196" s="5" t="s">
        <v>204</v>
      </c>
      <c r="C196" s="31">
        <v>1</v>
      </c>
    </row>
    <row r="198" spans="1:3">
      <c r="A198" s="67" t="s">
        <v>205</v>
      </c>
      <c r="B198" s="68"/>
      <c r="C198" s="68"/>
    </row>
    <row r="199" spans="1:3">
      <c r="A199" s="7" t="s">
        <v>79</v>
      </c>
    </row>
    <row r="200" spans="1:3">
      <c r="A200" s="3" t="s">
        <v>91</v>
      </c>
      <c r="B200" s="3" t="s">
        <v>92</v>
      </c>
      <c r="C200" s="6" t="s">
        <v>93</v>
      </c>
    </row>
    <row r="201" spans="1:3" ht="51">
      <c r="A201" s="4" t="s">
        <v>94</v>
      </c>
      <c r="B201" s="5" t="s">
        <v>206</v>
      </c>
      <c r="C201" s="31">
        <v>5</v>
      </c>
    </row>
    <row r="202" spans="1:3" ht="38.25">
      <c r="A202" s="4" t="s">
        <v>96</v>
      </c>
      <c r="B202" s="5" t="s">
        <v>80</v>
      </c>
      <c r="C202" s="31">
        <v>4</v>
      </c>
    </row>
    <row r="203" spans="1:3" ht="38.25">
      <c r="A203" s="4" t="s">
        <v>97</v>
      </c>
      <c r="B203" s="5" t="s">
        <v>207</v>
      </c>
      <c r="C203" s="31">
        <v>3</v>
      </c>
    </row>
    <row r="204" spans="1:3" ht="38.25">
      <c r="A204" s="4" t="s">
        <v>99</v>
      </c>
      <c r="B204" s="5" t="s">
        <v>208</v>
      </c>
      <c r="C204" s="31">
        <v>2</v>
      </c>
    </row>
    <row r="205" spans="1:3" ht="25.5">
      <c r="A205" s="4" t="s">
        <v>101</v>
      </c>
      <c r="B205" s="5" t="s">
        <v>209</v>
      </c>
      <c r="C205" s="31">
        <v>1</v>
      </c>
    </row>
    <row r="207" spans="1:3">
      <c r="A207" s="7" t="s">
        <v>81</v>
      </c>
    </row>
    <row r="208" spans="1:3">
      <c r="A208" s="3" t="s">
        <v>91</v>
      </c>
      <c r="B208" s="3" t="s">
        <v>92</v>
      </c>
      <c r="C208" s="6" t="s">
        <v>93</v>
      </c>
    </row>
    <row r="209" spans="1:3" ht="51">
      <c r="A209" s="4" t="s">
        <v>94</v>
      </c>
      <c r="B209" s="5" t="s">
        <v>82</v>
      </c>
      <c r="C209" s="31">
        <v>5</v>
      </c>
    </row>
    <row r="210" spans="1:3" ht="38.25">
      <c r="A210" s="4" t="s">
        <v>96</v>
      </c>
      <c r="B210" s="5" t="s">
        <v>210</v>
      </c>
      <c r="C210" s="31">
        <v>4</v>
      </c>
    </row>
    <row r="211" spans="1:3" ht="38.25">
      <c r="A211" s="4" t="s">
        <v>97</v>
      </c>
      <c r="B211" s="5" t="s">
        <v>211</v>
      </c>
      <c r="C211" s="31">
        <v>3</v>
      </c>
    </row>
    <row r="212" spans="1:3" ht="38.25">
      <c r="A212" s="4" t="s">
        <v>99</v>
      </c>
      <c r="B212" s="5" t="s">
        <v>212</v>
      </c>
      <c r="C212" s="31">
        <v>2</v>
      </c>
    </row>
    <row r="213" spans="1:3" ht="25.5">
      <c r="A213" s="4" t="s">
        <v>101</v>
      </c>
      <c r="B213" s="5" t="s">
        <v>213</v>
      </c>
      <c r="C213" s="31">
        <v>1</v>
      </c>
    </row>
    <row r="215" spans="1:3">
      <c r="A215" s="7" t="s">
        <v>83</v>
      </c>
    </row>
    <row r="216" spans="1:3">
      <c r="A216" s="3" t="s">
        <v>91</v>
      </c>
      <c r="B216" s="3" t="s">
        <v>92</v>
      </c>
      <c r="C216" s="6" t="s">
        <v>93</v>
      </c>
    </row>
    <row r="217" spans="1:3" ht="38.25">
      <c r="A217" s="4" t="s">
        <v>94</v>
      </c>
      <c r="B217" s="5" t="s">
        <v>84</v>
      </c>
      <c r="C217" s="31">
        <v>5</v>
      </c>
    </row>
    <row r="218" spans="1:3" ht="38.25">
      <c r="A218" s="4" t="s">
        <v>96</v>
      </c>
      <c r="B218" s="5" t="s">
        <v>214</v>
      </c>
      <c r="C218" s="31">
        <v>4</v>
      </c>
    </row>
    <row r="219" spans="1:3" ht="25.5">
      <c r="A219" s="4" t="s">
        <v>97</v>
      </c>
      <c r="B219" s="5" t="s">
        <v>215</v>
      </c>
      <c r="C219" s="31">
        <v>3</v>
      </c>
    </row>
    <row r="220" spans="1:3" ht="25.5">
      <c r="A220" s="4" t="s">
        <v>99</v>
      </c>
      <c r="B220" s="5" t="s">
        <v>216</v>
      </c>
      <c r="C220" s="31">
        <v>2</v>
      </c>
    </row>
    <row r="221" spans="1:3" ht="25.5">
      <c r="A221" s="4" t="s">
        <v>101</v>
      </c>
      <c r="B221" s="5" t="s">
        <v>217</v>
      </c>
      <c r="C221" s="31">
        <v>1</v>
      </c>
    </row>
    <row r="223" spans="1:3">
      <c r="A223" s="7" t="s">
        <v>85</v>
      </c>
    </row>
    <row r="224" spans="1:3">
      <c r="A224" s="3" t="s">
        <v>91</v>
      </c>
      <c r="B224" s="3" t="s">
        <v>92</v>
      </c>
      <c r="C224" s="6" t="s">
        <v>93</v>
      </c>
    </row>
    <row r="225" spans="1:3" ht="63.75">
      <c r="A225" s="4" t="s">
        <v>94</v>
      </c>
      <c r="B225" s="5" t="s">
        <v>86</v>
      </c>
      <c r="C225" s="31">
        <v>5</v>
      </c>
    </row>
    <row r="226" spans="1:3" ht="38.25">
      <c r="A226" s="4" t="s">
        <v>96</v>
      </c>
      <c r="B226" s="5" t="s">
        <v>218</v>
      </c>
      <c r="C226" s="31">
        <v>4</v>
      </c>
    </row>
    <row r="227" spans="1:3" ht="38.25">
      <c r="A227" s="4" t="s">
        <v>97</v>
      </c>
      <c r="B227" s="5" t="s">
        <v>219</v>
      </c>
      <c r="C227" s="31">
        <v>3</v>
      </c>
    </row>
    <row r="228" spans="1:3" ht="38.25">
      <c r="A228" s="4" t="s">
        <v>99</v>
      </c>
      <c r="B228" s="5" t="s">
        <v>220</v>
      </c>
      <c r="C228" s="31">
        <v>2</v>
      </c>
    </row>
    <row r="229" spans="1:3" ht="25.5">
      <c r="A229" s="4" t="s">
        <v>101</v>
      </c>
      <c r="B229" s="5" t="s">
        <v>221</v>
      </c>
      <c r="C229" s="31">
        <v>1</v>
      </c>
    </row>
  </sheetData>
  <sheetProtection sheet="1" objects="1" scenarios="1"/>
  <mergeCells count="6">
    <mergeCell ref="A198:C198"/>
    <mergeCell ref="A1:C1"/>
    <mergeCell ref="A10:C10"/>
    <mergeCell ref="A19:C19"/>
    <mergeCell ref="A84:C84"/>
    <mergeCell ref="A173:C17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Usuario</dc:creator>
  <cp:keywords/>
  <dc:description/>
  <cp:lastModifiedBy>COORDINACIÓN EMPRESARIAL</cp:lastModifiedBy>
  <cp:revision/>
  <dcterms:created xsi:type="dcterms:W3CDTF">2023-07-13T01:49:47Z</dcterms:created>
  <dcterms:modified xsi:type="dcterms:W3CDTF">2026-03-06T17:50:32Z</dcterms:modified>
  <cp:category/>
  <cp:contentStatus/>
</cp:coreProperties>
</file>